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 - Vedlejší a ostatn..." sheetId="2" r:id="rId2"/>
    <sheet name="SO 01 - Sportovní hřiště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00 - Vedlejší a ostatn...'!$C$82:$K$99</definedName>
    <definedName name="_xlnm.Print_Area" localSheetId="1">'SO 00 - Vedlejší a ostatn...'!$C$4:$J$39,'SO 00 - Vedlejší a ostatn...'!$C$45:$J$64,'SO 00 - Vedlejší a ostatn...'!$C$70:$K$99</definedName>
    <definedName name="_xlnm.Print_Titles" localSheetId="1">'SO 00 - Vedlejší a ostatn...'!$82:$82</definedName>
    <definedName name="_xlnm._FilterDatabase" localSheetId="2" hidden="1">'SO 01 - Sportovní hřiště ...'!$C$103:$K$432</definedName>
    <definedName name="_xlnm.Print_Area" localSheetId="2">'SO 01 - Sportovní hřiště ...'!$C$4:$J$39,'SO 01 - Sportovní hřiště ...'!$C$45:$J$85,'SO 01 - Sportovní hřiště ...'!$C$91:$K$432</definedName>
    <definedName name="_xlnm.Print_Titles" localSheetId="2">'SO 01 - Sportovní hřiště ...'!$103:$103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430"/>
  <c r="BH430"/>
  <c r="BG430"/>
  <c r="BF430"/>
  <c r="T430"/>
  <c r="T429"/>
  <c r="R430"/>
  <c r="R429"/>
  <c r="P430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T376"/>
  <c r="R377"/>
  <c r="R376"/>
  <c r="P377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69"/>
  <c r="BH269"/>
  <c r="BG269"/>
  <c r="BF269"/>
  <c r="T269"/>
  <c r="R269"/>
  <c r="P269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T220"/>
  <c r="R221"/>
  <c r="R220"/>
  <c r="P221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T187"/>
  <c r="R188"/>
  <c r="R187"/>
  <c r="P188"/>
  <c r="P187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2"/>
  <c r="BH162"/>
  <c r="BG162"/>
  <c r="BF162"/>
  <c r="T162"/>
  <c r="R162"/>
  <c r="P162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J101"/>
  <c r="J100"/>
  <c r="F100"/>
  <c r="F98"/>
  <c r="E96"/>
  <c r="J55"/>
  <c r="J54"/>
  <c r="F54"/>
  <c r="F52"/>
  <c r="E50"/>
  <c r="J18"/>
  <c r="E18"/>
  <c r="F101"/>
  <c r="J17"/>
  <c r="J12"/>
  <c r="J52"/>
  <c r="E7"/>
  <c r="E94"/>
  <c i="2" r="J37"/>
  <c r="J36"/>
  <c i="1" r="AY55"/>
  <c i="2" r="J35"/>
  <c i="1" r="AX55"/>
  <c i="2"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1" r="L50"/>
  <c r="AM50"/>
  <c r="AM49"/>
  <c r="L49"/>
  <c r="AM47"/>
  <c r="L47"/>
  <c r="L45"/>
  <c r="L44"/>
  <c i="3" r="J427"/>
  <c r="BK426"/>
  <c r="J410"/>
  <c r="J395"/>
  <c r="BK381"/>
  <c r="J379"/>
  <c r="J368"/>
  <c r="BK360"/>
  <c r="BK350"/>
  <c r="J336"/>
  <c r="J325"/>
  <c r="J305"/>
  <c r="BK293"/>
  <c r="BK280"/>
  <c r="J260"/>
  <c r="J243"/>
  <c r="J221"/>
  <c r="J204"/>
  <c r="J175"/>
  <c r="J154"/>
  <c r="J151"/>
  <c r="J129"/>
  <c r="J123"/>
  <c r="J108"/>
  <c i="2" r="BK90"/>
  <c i="3" r="J426"/>
  <c r="J420"/>
  <c r="BK410"/>
  <c r="J398"/>
  <c r="J381"/>
  <c r="BK373"/>
  <c r="BK358"/>
  <c r="BK347"/>
  <c r="J309"/>
  <c r="J277"/>
  <c r="BK255"/>
  <c r="BK237"/>
  <c r="J216"/>
  <c r="J197"/>
  <c r="BK175"/>
  <c r="BK150"/>
  <c r="BK129"/>
  <c r="BK110"/>
  <c i="2" r="BK93"/>
  <c r="J88"/>
  <c i="3" r="BK427"/>
  <c r="J407"/>
  <c r="J386"/>
  <c r="J374"/>
  <c r="J360"/>
  <c r="J347"/>
  <c r="BK325"/>
  <c r="J317"/>
  <c r="J298"/>
  <c r="J280"/>
  <c r="BK246"/>
  <c r="J190"/>
  <c r="J152"/>
  <c r="J148"/>
  <c r="BK109"/>
  <c i="2" r="BK91"/>
  <c i="3" r="J109"/>
  <c i="2" r="J87"/>
  <c i="3" r="J423"/>
  <c r="BK413"/>
  <c r="BK401"/>
  <c r="J389"/>
  <c r="BK377"/>
  <c r="J362"/>
  <c r="BK348"/>
  <c r="BK317"/>
  <c r="BK290"/>
  <c r="J263"/>
  <c r="J246"/>
  <c r="J225"/>
  <c r="J210"/>
  <c r="BK188"/>
  <c r="BK154"/>
  <c r="J138"/>
  <c r="BK108"/>
  <c i="2" r="J95"/>
  <c r="J90"/>
  <c i="3" r="BK430"/>
  <c r="BK420"/>
  <c r="BK398"/>
  <c r="J380"/>
  <c r="BK366"/>
  <c r="J356"/>
  <c r="J330"/>
  <c r="BK309"/>
  <c r="J290"/>
  <c r="J255"/>
  <c r="BK216"/>
  <c r="BK197"/>
  <c r="J188"/>
  <c r="BK149"/>
  <c r="BK123"/>
  <c i="2" r="J92"/>
  <c i="3" r="J428"/>
  <c r="BK425"/>
  <c r="BK407"/>
  <c r="BK393"/>
  <c r="BK380"/>
  <c r="BK374"/>
  <c r="J358"/>
  <c r="J348"/>
  <c r="BK330"/>
  <c r="J314"/>
  <c r="J287"/>
  <c r="BK277"/>
  <c r="J252"/>
  <c r="J237"/>
  <c r="J213"/>
  <c r="J200"/>
  <c r="J162"/>
  <c r="BK153"/>
  <c r="BK138"/>
  <c r="BK118"/>
  <c i="2" r="BK95"/>
  <c r="BK88"/>
  <c i="3" r="J425"/>
  <c r="J417"/>
  <c r="J404"/>
  <c r="BK395"/>
  <c r="BK383"/>
  <c r="J375"/>
  <c r="J349"/>
  <c r="J346"/>
  <c r="J301"/>
  <c r="BK283"/>
  <c r="BK260"/>
  <c r="BK243"/>
  <c r="BK221"/>
  <c r="BK200"/>
  <c r="J178"/>
  <c r="J153"/>
  <c r="J141"/>
  <c r="J118"/>
  <c i="2" r="J99"/>
  <c r="BK92"/>
  <c r="BK87"/>
  <c i="3" r="BK428"/>
  <c r="J413"/>
  <c r="BK389"/>
  <c r="J377"/>
  <c r="BK362"/>
  <c r="J350"/>
  <c r="BK336"/>
  <c r="J321"/>
  <c r="BK305"/>
  <c r="BK287"/>
  <c r="J249"/>
  <c r="BK204"/>
  <c r="BK178"/>
  <c r="BK151"/>
  <c r="J114"/>
  <c i="2" r="BK98"/>
  <c i="3" r="J430"/>
  <c r="BK417"/>
  <c r="BK404"/>
  <c r="BK386"/>
  <c r="BK375"/>
  <c r="J366"/>
  <c r="BK356"/>
  <c r="BK349"/>
  <c r="J333"/>
  <c r="BK321"/>
  <c r="BK301"/>
  <c r="J283"/>
  <c r="J269"/>
  <c r="BK249"/>
  <c r="BK225"/>
  <c r="BK210"/>
  <c r="BK190"/>
  <c r="J172"/>
  <c r="BK152"/>
  <c r="J149"/>
  <c r="J110"/>
  <c i="2" r="J93"/>
  <c i="1" r="AS54"/>
  <c i="3" r="J393"/>
  <c r="BK379"/>
  <c r="BK368"/>
  <c r="BK353"/>
  <c r="BK333"/>
  <c r="BK298"/>
  <c r="BK269"/>
  <c r="BK252"/>
  <c r="J231"/>
  <c r="BK213"/>
  <c r="J194"/>
  <c r="BK172"/>
  <c r="BK148"/>
  <c r="BK114"/>
  <c i="2" r="J98"/>
  <c r="J91"/>
  <c r="J86"/>
  <c i="3" r="BK423"/>
  <c r="J401"/>
  <c r="J383"/>
  <c r="J373"/>
  <c r="J353"/>
  <c r="BK346"/>
  <c r="BK314"/>
  <c r="J293"/>
  <c r="BK263"/>
  <c r="BK231"/>
  <c r="BK194"/>
  <c r="BK162"/>
  <c r="J150"/>
  <c r="BK141"/>
  <c i="2" r="BK99"/>
  <c r="BK86"/>
  <c l="1" r="P85"/>
  <c r="BK89"/>
  <c r="J89"/>
  <c r="J62"/>
  <c r="R89"/>
  <c r="R94"/>
  <c i="3" r="R107"/>
  <c r="P137"/>
  <c r="P122"/>
  <c r="T137"/>
  <c r="T122"/>
  <c r="T147"/>
  <c r="P189"/>
  <c r="BK224"/>
  <c r="J224"/>
  <c r="J70"/>
  <c r="R224"/>
  <c r="R219"/>
  <c r="R276"/>
  <c r="P313"/>
  <c r="BK329"/>
  <c r="J329"/>
  <c r="J74"/>
  <c r="T329"/>
  <c r="R345"/>
  <c r="T352"/>
  <c r="P372"/>
  <c r="BK378"/>
  <c r="J378"/>
  <c r="J80"/>
  <c r="R378"/>
  <c r="BK385"/>
  <c r="J385"/>
  <c r="J82"/>
  <c r="BK394"/>
  <c r="J394"/>
  <c r="J83"/>
  <c i="2" r="R85"/>
  <c r="R84"/>
  <c r="R83"/>
  <c r="P89"/>
  <c r="BK94"/>
  <c r="J94"/>
  <c r="J63"/>
  <c r="T94"/>
  <c i="3" r="BK107"/>
  <c r="P107"/>
  <c r="BK147"/>
  <c r="J147"/>
  <c r="J65"/>
  <c r="R147"/>
  <c r="R189"/>
  <c r="P224"/>
  <c r="P219"/>
  <c r="BK276"/>
  <c r="J276"/>
  <c r="J72"/>
  <c r="T276"/>
  <c r="R313"/>
  <c r="P329"/>
  <c r="BK345"/>
  <c r="J345"/>
  <c r="J75"/>
  <c r="BK352"/>
  <c r="J352"/>
  <c r="J77"/>
  <c r="R352"/>
  <c r="T372"/>
  <c r="P378"/>
  <c r="P385"/>
  <c r="P394"/>
  <c i="2" r="BK85"/>
  <c r="BK84"/>
  <c r="J84"/>
  <c r="J60"/>
  <c r="T85"/>
  <c r="T89"/>
  <c r="P94"/>
  <c i="3" r="T107"/>
  <c r="BK137"/>
  <c r="J137"/>
  <c r="J64"/>
  <c r="R137"/>
  <c r="R122"/>
  <c r="P147"/>
  <c r="BK189"/>
  <c r="J189"/>
  <c r="J67"/>
  <c r="T189"/>
  <c r="T224"/>
  <c r="T219"/>
  <c r="P276"/>
  <c r="BK313"/>
  <c r="J313"/>
  <c r="J73"/>
  <c r="T313"/>
  <c r="R329"/>
  <c r="P345"/>
  <c r="T345"/>
  <c r="P352"/>
  <c r="P351"/>
  <c r="BK372"/>
  <c r="J372"/>
  <c r="J78"/>
  <c r="R372"/>
  <c r="T378"/>
  <c r="R385"/>
  <c r="T385"/>
  <c r="R394"/>
  <c r="T394"/>
  <c i="2" r="E48"/>
  <c r="BE88"/>
  <c r="BE90"/>
  <c r="BE92"/>
  <c r="BE93"/>
  <c i="3" r="J98"/>
  <c r="BE108"/>
  <c r="BE118"/>
  <c r="BE138"/>
  <c r="BE148"/>
  <c r="BE150"/>
  <c r="BE172"/>
  <c r="BE200"/>
  <c r="BE221"/>
  <c r="BE301"/>
  <c r="BE336"/>
  <c r="BE350"/>
  <c r="BE358"/>
  <c r="BE360"/>
  <c r="BE375"/>
  <c r="BE379"/>
  <c r="BE393"/>
  <c r="BE395"/>
  <c r="BE413"/>
  <c r="BE417"/>
  <c r="BE425"/>
  <c r="BE426"/>
  <c r="BE430"/>
  <c i="2" r="J77"/>
  <c r="F80"/>
  <c r="BE86"/>
  <c r="BE87"/>
  <c r="BE95"/>
  <c r="BE98"/>
  <c r="BE99"/>
  <c i="3" r="F55"/>
  <c r="BE109"/>
  <c r="BE110"/>
  <c r="BE123"/>
  <c r="BE149"/>
  <c r="BE151"/>
  <c r="BE152"/>
  <c r="BE153"/>
  <c r="BE162"/>
  <c r="BE175"/>
  <c r="BE190"/>
  <c r="BE204"/>
  <c r="BE213"/>
  <c r="BE225"/>
  <c r="BE231"/>
  <c r="BE237"/>
  <c r="BE243"/>
  <c r="BE249"/>
  <c r="BE252"/>
  <c r="BE255"/>
  <c r="BE260"/>
  <c r="BE263"/>
  <c r="BE277"/>
  <c r="BE280"/>
  <c r="BE283"/>
  <c r="BE287"/>
  <c r="BE293"/>
  <c r="BE305"/>
  <c r="BE321"/>
  <c r="BE325"/>
  <c r="BE330"/>
  <c r="BE333"/>
  <c r="BE346"/>
  <c r="BE347"/>
  <c r="BE348"/>
  <c r="BE349"/>
  <c r="BE353"/>
  <c r="BE356"/>
  <c r="BE366"/>
  <c r="BE368"/>
  <c r="BE374"/>
  <c r="BE377"/>
  <c r="BE380"/>
  <c r="BE381"/>
  <c r="BE383"/>
  <c r="BE386"/>
  <c r="BE389"/>
  <c r="BE404"/>
  <c r="BE407"/>
  <c r="BE420"/>
  <c r="BK122"/>
  <c r="J122"/>
  <c r="J63"/>
  <c r="BK187"/>
  <c r="J187"/>
  <c r="J66"/>
  <c i="2" r="BE91"/>
  <c i="3" r="E48"/>
  <c r="BE114"/>
  <c r="BE129"/>
  <c r="BE141"/>
  <c r="BE154"/>
  <c r="BE178"/>
  <c r="BE188"/>
  <c r="BE194"/>
  <c r="BE197"/>
  <c r="BE210"/>
  <c r="BE216"/>
  <c r="BE246"/>
  <c r="BE269"/>
  <c r="BE290"/>
  <c r="BE298"/>
  <c r="BE309"/>
  <c r="BE314"/>
  <c r="BE317"/>
  <c r="BE362"/>
  <c r="BE373"/>
  <c r="BE398"/>
  <c r="BE401"/>
  <c r="BE410"/>
  <c r="BE423"/>
  <c r="BE427"/>
  <c r="BE428"/>
  <c r="BK220"/>
  <c r="BK219"/>
  <c r="J219"/>
  <c r="J68"/>
  <c r="BK376"/>
  <c r="J376"/>
  <c r="J79"/>
  <c r="BK429"/>
  <c r="J429"/>
  <c r="J84"/>
  <c i="2" r="F35"/>
  <c i="1" r="BB55"/>
  <c i="2" r="F34"/>
  <c i="1" r="BA55"/>
  <c i="3" r="F34"/>
  <c i="1" r="BA56"/>
  <c i="2" r="F36"/>
  <c i="1" r="BC55"/>
  <c i="2" r="J34"/>
  <c i="1" r="AW55"/>
  <c i="3" r="F35"/>
  <c i="1" r="BB56"/>
  <c i="3" r="F37"/>
  <c i="1" r="BD56"/>
  <c i="2" r="F37"/>
  <c i="1" r="BD55"/>
  <c i="3" r="F36"/>
  <c i="1" r="BC56"/>
  <c i="3" r="J34"/>
  <c i="1" r="AW56"/>
  <c i="3" l="1" r="R384"/>
  <c r="T106"/>
  <c r="R275"/>
  <c r="P275"/>
  <c r="P384"/>
  <c r="R351"/>
  <c r="T275"/>
  <c r="P106"/>
  <c r="P105"/>
  <c r="P104"/>
  <c i="1" r="AU56"/>
  <c i="3" r="R106"/>
  <c r="R105"/>
  <c r="R104"/>
  <c r="T351"/>
  <c r="T384"/>
  <c i="2" r="T84"/>
  <c r="T83"/>
  <c i="3" r="BK106"/>
  <c r="J106"/>
  <c r="J61"/>
  <c i="2" r="P84"/>
  <c r="P83"/>
  <c i="1" r="AU55"/>
  <c i="2" r="BK83"/>
  <c r="J83"/>
  <c r="J59"/>
  <c i="3" r="J107"/>
  <c r="J62"/>
  <c r="BK275"/>
  <c r="J275"/>
  <c r="J71"/>
  <c r="BK351"/>
  <c r="J351"/>
  <c r="J76"/>
  <c r="BK384"/>
  <c r="J384"/>
  <c r="J81"/>
  <c i="2" r="J85"/>
  <c r="J61"/>
  <c i="3" r="J220"/>
  <c r="J69"/>
  <c i="1" r="BC54"/>
  <c r="W32"/>
  <c i="3" r="F33"/>
  <c i="1" r="AZ56"/>
  <c i="2" r="J33"/>
  <c i="1" r="AV55"/>
  <c r="AT55"/>
  <c i="2" r="F33"/>
  <c i="1" r="AZ55"/>
  <c r="BD54"/>
  <c r="W33"/>
  <c r="BA54"/>
  <c r="AW54"/>
  <c r="AK30"/>
  <c r="BB54"/>
  <c r="W31"/>
  <c i="3" r="J33"/>
  <c i="1" r="AV56"/>
  <c r="AT56"/>
  <c i="3" l="1" r="T105"/>
  <c r="T104"/>
  <c r="BK105"/>
  <c r="BK104"/>
  <c r="J104"/>
  <c r="J59"/>
  <c i="1" r="AZ54"/>
  <c r="W29"/>
  <c r="W30"/>
  <c r="AU54"/>
  <c r="AX54"/>
  <c r="AY54"/>
  <c i="2" r="J30"/>
  <c i="1" r="AG55"/>
  <c r="AN55"/>
  <c i="3" l="1" r="J105"/>
  <c r="J60"/>
  <c i="2" r="J39"/>
  <c i="3" r="J30"/>
  <c i="1" r="AG56"/>
  <c r="AN56"/>
  <c r="AV54"/>
  <c r="AK29"/>
  <c i="3" l="1" r="J39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<sst xmlns="http://schemas.openxmlformats.org/spreadsheetml/2006/main">
  <si>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</si>
  <si>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</si>
  <si>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</si>
  <si>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</si>
  <si>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</si>
  <si>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{a83bfb00-b234-49ea-8a9b-36943bdf4950}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</si>
  <si>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</si>
  <si>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</si>
  <si>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</si>
  <si>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</si>
  <si>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</si>
  <si>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</si>
  <si>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</si>
  <si>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</si>
  <si>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EP-20-14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</si>
  <si>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</si>
  <si>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</si>
  <si>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Nymburk - školní dvůr ZŠ Tyršova</t>
  </si>
  <si>
    <t>KSO:</t>
  </si>
  <si>
    <t/>
  </si>
  <si>
    <t>CC-CZ:</t>
  </si>
  <si>
    <t>Místo:</t>
  </si>
  <si>
    <t>Nymburk</t>
  </si>
  <si>
    <t>Datum:</t>
  </si>
  <si>
    <t>23. 6. 2020</t>
  </si>
  <si>
    <t>Zadavatel:</t>
  </si>
  <si>
    <t>IČ:</t>
  </si>
  <si>
    <t>00239500</t>
  </si>
  <si>
    <t>Město Nymburk</t>
  </si>
  <si>
    <t>DIČ:</t>
  </si>
  <si>
    <t>CZ00239500</t>
  </si>
  <si>
    <t>Uchazeč:</t>
  </si>
  <si>
    <t>Vyplň údaj</t>
  </si>
  <si>
    <t>Projektant:</t>
  </si>
  <si>
    <t>74396722</t>
  </si>
  <si>
    <t>Eva Palová</t>
  </si>
  <si>
    <t>CZ6555182249</t>
  </si>
  <si>
    <t>True</t>
  </si>
  <si>
    <t>Zpracovatel:</t>
  </si>
  <si>
    <t>Marek Pala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</si>
  <si>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</si>
  <si>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</si>
  <si>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</si>
  <si>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</si>
  <si>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</si>
  <si>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</si>
  <si>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</si>
  <si>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</si>
  <si>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</si>
  <si>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</si>
  <si>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</si>
  <si>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</si>
  <si>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</si>
  <si>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</si>
  <si>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</si>
  <si>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</si>
  <si>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</si>
  <si>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</si>
  <si>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</si>
  <si>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</si>
  <si>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</si>
  <si>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</si>
  <si>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</si>
  <si>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</si>
  <si>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</si>
  <si>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</si>
  <si>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</si>
  <si>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</si>
  <si>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</si>
  <si>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</si>
  <si>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</si>
  <si>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</si>
  <si>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</si>
  <si>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</si>
  <si>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</si>
  <si>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</si>
  <si>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</si>
  <si>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</si>
  <si>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</si>
  <si>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</si>
  <si>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</si>
  <si>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</si>
  <si>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</si>
  <si>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</si>
  <si>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</si>
  <si>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{7ab19ab2-3aa4-4e2b-b593-968c84b6a378}</t>
  </si>
  <si>
    <t>2</t>
  </si>
  <si>
    <t>SO 01</t>
  </si>
  <si>
    <t>Sportovní hřiště 33x16</t>
  </si>
  <si>
    <t>{9c2e37fd-b31a-4841-9317-29c089baefa6}</t>
  </si>
  <si>
    <t>KRYCÍ LIST SOUPISU PRACÍ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</si>
  <si>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</si>
  <si>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</si>
  <si>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</si>
  <si>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</si>
  <si>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</si>
  <si>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</si>
  <si>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</si>
  <si>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</si>
  <si>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</si>
  <si>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</si>
  <si>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</si>
  <si>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</si>
  <si>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</si>
  <si>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</si>
  <si>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</si>
  <si>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</si>
  <si>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</si>
  <si>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</si>
  <si>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</si>
  <si>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</si>
  <si>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</si>
  <si>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</si>
  <si>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</si>
  <si>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</si>
  <si>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</si>
  <si>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</si>
  <si>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</si>
  <si>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</si>
  <si>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</si>
  <si>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</si>
  <si>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</si>
  <si>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</si>
  <si>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…</t>
  </si>
  <si>
    <t>CS ÚRS 2020 01</t>
  </si>
  <si>
    <t>1024</t>
  </si>
  <si>
    <t>1577053000</t>
  </si>
  <si>
    <t>012303000</t>
  </si>
  <si>
    <t>Geodetické práce po výstavbě</t>
  </si>
  <si>
    <t>-511537826</t>
  </si>
  <si>
    <t>3</t>
  </si>
  <si>
    <t>013254000</t>
  </si>
  <si>
    <t>Dokumentace skutečného provedení stavby</t>
  </si>
  <si>
    <t>-1756505940</t>
  </si>
  <si>
    <t>VRN3</t>
  </si>
  <si>
    <t>Zařízení staveniště</t>
  </si>
  <si>
    <t>4</t>
  </si>
  <si>
    <t>032002000</t>
  </si>
  <si>
    <t>Vybavení staveniště</t>
  </si>
  <si>
    <t>594496303</t>
  </si>
  <si>
    <t>033002000</t>
  </si>
  <si>
    <t>Připojení staveniště na inženýrské sítě</t>
  </si>
  <si>
    <t>-946756069</t>
  </si>
  <si>
    <t>6</t>
  </si>
  <si>
    <t>034002000</t>
  </si>
  <si>
    <t>Zabezpečení staveniště</t>
  </si>
  <si>
    <t>1577295349</t>
  </si>
  <si>
    <t>7</t>
  </si>
  <si>
    <t>039002000</t>
  </si>
  <si>
    <t>Zrušení zařízení staveniště</t>
  </si>
  <si>
    <t>-13243373</t>
  </si>
  <si>
    <t>VRN4</t>
  </si>
  <si>
    <t>Inženýrská činnost</t>
  </si>
  <si>
    <t>8</t>
  </si>
  <si>
    <t>043194000</t>
  </si>
  <si>
    <t>Ostatní zkoušky</t>
  </si>
  <si>
    <t>-496588984</t>
  </si>
  <si>
    <t>VV</t>
  </si>
  <si>
    <t>Statická zatěžovací zkouška (3x pláň, 3x konstrukce)</t>
  </si>
  <si>
    <t>3+3</t>
  </si>
  <si>
    <t>9</t>
  </si>
  <si>
    <t>045203000</t>
  </si>
  <si>
    <t>Kompletační činnost</t>
  </si>
  <si>
    <t>1616654017</t>
  </si>
  <si>
    <t>10</t>
  </si>
  <si>
    <t>045303000</t>
  </si>
  <si>
    <t>Koordinační činnost</t>
  </si>
  <si>
    <t>992155494</t>
  </si>
  <si>
    <t>SO 01 - Sportovní hřiště 33x16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</si>
  <si>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</si>
  <si>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</si>
  <si>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</si>
  <si>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</si>
  <si>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</si>
  <si>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</si>
  <si>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</si>
  <si>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</si>
  <si>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</si>
  <si>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</si>
  <si>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  27 - Zakládání - základy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</si>
  <si>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</si>
  <si>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</si>
  <si>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</si>
  <si>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 xml:space="preserve">      591 - Sportovní povrchy</t>
  </si>
  <si>
    <t xml:space="preserve">      592 - Sportovní vybavení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</si>
  <si>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</si>
  <si>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</si>
  <si>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</si>
  <si>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99 - Přesun hmot a manipulace se sutí</t>
  </si>
  <si>
    <t xml:space="preserve">    997 - Přesun sutě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</si>
  <si>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</si>
  <si>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</si>
  <si>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</si>
  <si>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</si>
  <si>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</si>
  <si>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</si>
  <si>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</si>
  <si>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11</t>
  </si>
  <si>
    <t>Zemní práce - přípravné a přidružené práce</t>
  </si>
  <si>
    <t>112101101</t>
  </si>
  <si>
    <t>Odstranění stromů s odřezáním kmene a s odvětvením listnatých, průměru kmene přes 100 do 300 mm</t>
  </si>
  <si>
    <t>kus</t>
  </si>
  <si>
    <t>261471853</t>
  </si>
  <si>
    <t>112251101</t>
  </si>
  <si>
    <t>Odstranění pařezů strojně s jejich vykopáním, vytrháním nebo odstřelením průměru přes 100 do 300 mm</t>
  </si>
  <si>
    <t>-785631406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</si>
  <si>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</si>
  <si>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</si>
  <si>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m2</t>
  </si>
  <si>
    <t>721555202</t>
  </si>
  <si>
    <t>Rekonstrukce obrubníku parkoviště</t>
  </si>
  <si>
    <t>(3,000+1,000*2)*0,500</t>
  </si>
  <si>
    <t>(4,000+1,000)*0,500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</si>
  <si>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</si>
  <si>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</si>
  <si>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-1664614055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</si>
  <si>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</si>
  <si>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</si>
  <si>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</si>
  <si>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CS ÚRS 2018 01</t>
  </si>
  <si>
    <t>-356461831</t>
  </si>
  <si>
    <t>3,000+1,000*2</t>
  </si>
  <si>
    <t>4,000+1,000</t>
  </si>
  <si>
    <t>12</t>
  </si>
  <si>
    <t>Zemní práce - odkopávky a prokopávky</t>
  </si>
  <si>
    <t>121151123</t>
  </si>
  <si>
    <t>Sejmutí ornice strojně při souvislé ploše přes 500 m2, tl. vrstvy do 200 mm</t>
  </si>
  <si>
    <t>1735363852</t>
  </si>
  <si>
    <t>Sportovní hřiště</t>
  </si>
  <si>
    <t>33,300*16,300+3,700*1,250*2</t>
  </si>
  <si>
    <t>Zpevněné plochy</t>
  </si>
  <si>
    <t>(plocha odměřena z CAD)</t>
  </si>
  <si>
    <t>137,080</t>
  </si>
  <si>
    <t>122251104</t>
  </si>
  <si>
    <t>Odkopávky a prokopávky nezapažené strojně v hornině třídy těžitelnosti I skupiny 3 přes 100 do 500 m3</t>
  </si>
  <si>
    <t>m3</t>
  </si>
  <si>
    <t>-2197409</t>
  </si>
  <si>
    <t>mocnost 0,15 m - 0,35 m</t>
  </si>
  <si>
    <t>(33,300*16,300+3,700*1,250*2)*0,25</t>
  </si>
  <si>
    <t>průměrná mocnost 0,15 m</t>
  </si>
  <si>
    <t>137,080*0,150</t>
  </si>
  <si>
    <t>13</t>
  </si>
  <si>
    <t>Zemní práce - hloubené vykopávky</t>
  </si>
  <si>
    <t>132251251</t>
  </si>
  <si>
    <t>Hloubení nezapažených rýh šířky přes 800 do 2 000 mm strojně s urovnáním dna do předepsaného profilu a spádu v hornině třídy těžitelnosti I skupiny 3 do 20 m3</t>
  </si>
  <si>
    <t>-1712458019</t>
  </si>
  <si>
    <t>Vsakovací rýhy</t>
  </si>
  <si>
    <t>15,250*0,900*0,680*2</t>
  </si>
  <si>
    <t>133251101</t>
  </si>
  <si>
    <t>Hloubení nezapažených šachet strojně v hornině třídy těžitelnosti I skupiny 3 do 20 m3</t>
  </si>
  <si>
    <t>-2026406830</t>
  </si>
  <si>
    <t>Základová patky</t>
  </si>
  <si>
    <t>0,400*0,400*0,800*34</t>
  </si>
  <si>
    <t>0,500*0,500*0,800*4</t>
  </si>
  <si>
    <t>0,600*0,600*0,800*4</t>
  </si>
  <si>
    <t>0,600*0,600*0,800*3</t>
  </si>
  <si>
    <t>16</t>
  </si>
  <si>
    <t>Zemní práce - přemístění výkopku</t>
  </si>
  <si>
    <t>162201401</t>
  </si>
  <si>
    <t>Vodorovné přemístění větví, kmenů nebo pařezů s naložením, složením a dopravou do 1000 m větví stromů listnatých, průměru kmene přes 100 do 300 mm</t>
  </si>
  <si>
    <t>-1707278488</t>
  </si>
  <si>
    <t>162201411</t>
  </si>
  <si>
    <t>Vodorovné přemístění větví, kmenů nebo pařezů s naložením, složením a dopravou do 1000 m kmenů stromů listnatých, průměru přes 100 do 300 mm</t>
  </si>
  <si>
    <t>-1751646110</t>
  </si>
  <si>
    <t>162201421</t>
  </si>
  <si>
    <t>Vodorovné přemístění větví, kmenů nebo pařezů s naložením, složením a dopravou do 1000 m pařezů kmenů, průměru přes 100 do 300 mm</t>
  </si>
  <si>
    <t>1677041577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</si>
  <si>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</si>
  <si>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</si>
  <si>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2128465638</t>
  </si>
  <si>
    <t>14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</si>
  <si>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</si>
  <si>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</si>
  <si>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-1954442341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</si>
  <si>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</si>
  <si>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</si>
  <si>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1707645372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</si>
  <si>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</si>
  <si>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</si>
  <si>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-1111049558</t>
  </si>
  <si>
    <t>Přemístění na staveništní skládku</t>
  </si>
  <si>
    <t>Dle pol. 122 25 1104</t>
  </si>
  <si>
    <t>158,572</t>
  </si>
  <si>
    <t>Dle pol. 132 25 1251</t>
  </si>
  <si>
    <t>18,666</t>
  </si>
  <si>
    <t>Dle pol. 133 25 1101</t>
  </si>
  <si>
    <t>7,168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</si>
  <si>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</si>
  <si>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</si>
  <si>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</si>
  <si>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1630353478</t>
  </si>
  <si>
    <t>Dle pol. 121 15 1123 a 181 35 1003</t>
  </si>
  <si>
    <t>(689,120-99,140)*0,150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</si>
  <si>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</si>
  <si>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</si>
  <si>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</si>
  <si>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-1730922753</t>
  </si>
  <si>
    <t>Dle pol. 162 75 1117</t>
  </si>
  <si>
    <t>272,903</t>
  </si>
  <si>
    <t>19</t>
  </si>
  <si>
    <t>167151111</t>
  </si>
  <si>
    <t>Nakládání, skládání a překládání neulehlého výkopku nebo sypaniny strojně nakládání, množství přes 100 m3, z hornin třídy těžitelnosti I, skupiny 1 až 3</t>
  </si>
  <si>
    <t>-577693186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</si>
  <si>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</si>
  <si>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</si>
  <si>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</si>
  <si>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</si>
  <si>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-1147506975</t>
  </si>
  <si>
    <t>184,406*2 'Přepočtené koeficientem množství</t>
  </si>
  <si>
    <t>Zemní práce - konstrukce ze zemin</t>
  </si>
  <si>
    <t>174251201</t>
  </si>
  <si>
    <t>Zásyp jam po pařezech strojně výkopkem z horniny získané při dobývání pařezů s hrubým urovnáním povrchu zasypávky průměru pařezu přes 100 do 300 mm</t>
  </si>
  <si>
    <t>-1795232091</t>
  </si>
  <si>
    <t>Zemní práce - povrchové úpravy terénu</t>
  </si>
  <si>
    <t>22</t>
  </si>
  <si>
    <t>181351003</t>
  </si>
  <si>
    <t>Rozprostření a urovnání ornice v rovině nebo ve svahu sklonu do 1:5 strojně při souvislé ploše do 100 m2, tl. vrstvy do 200 mm</t>
  </si>
  <si>
    <t>-1095080158</t>
  </si>
  <si>
    <t>Rozprostení ornice v okolí hřiště</t>
  </si>
  <si>
    <t>(výměry dle CAD)</t>
  </si>
  <si>
    <t>12,870+86,270</t>
  </si>
  <si>
    <t>23</t>
  </si>
  <si>
    <t>181351113</t>
  </si>
  <si>
    <t>Rozprostření a urovnání ornice v rovině nebo ve svahu sklonu do 1:5 strojně při souvislé ploše přes 500 m2, tl. vrstvy do 200 mm</t>
  </si>
  <si>
    <t>486916479</t>
  </si>
  <si>
    <t>Rozprostření přebytečné ornice</t>
  </si>
  <si>
    <t>689,120-99,140</t>
  </si>
  <si>
    <t>24</t>
  </si>
  <si>
    <t>181411131</t>
  </si>
  <si>
    <t>Založení trávníku na půdě předem připravené plochy do 1000 m2 výsevem včetně utažení parkového v rovině nebo na svahu do 1:5</t>
  </si>
  <si>
    <t>-53790369</t>
  </si>
  <si>
    <t>Dle pol. 181 35 1003-1113</t>
  </si>
  <si>
    <t>99,140+589,980</t>
  </si>
  <si>
    <t>25</t>
  </si>
  <si>
    <t>M</t>
  </si>
  <si>
    <t>00572410</t>
  </si>
  <si>
    <t>osivo směs travní parková</t>
  </si>
  <si>
    <t>kg</t>
  </si>
  <si>
    <t>-443049539</t>
  </si>
  <si>
    <t>spotřeba 0,03 kg/m2</t>
  </si>
  <si>
    <t>Dle pol. 181 35 1003</t>
  </si>
  <si>
    <t>689,120*0,030</t>
  </si>
  <si>
    <t>26</t>
  </si>
  <si>
    <t>181951102</t>
  </si>
  <si>
    <t>Úprava pláně vyrovnáním výškových rozdílů v hornině tř. 1 až 4 se zhutněním</t>
  </si>
  <si>
    <t>-909976752</t>
  </si>
  <si>
    <t>Zemní pláň sportovního hřiště</t>
  </si>
  <si>
    <t>Zemní pláň zpevněných ploch</t>
  </si>
  <si>
    <t>27</t>
  </si>
  <si>
    <t>183403153</t>
  </si>
  <si>
    <t>Obdělání půdy hrabáním v rovině nebo na svahu do 1:5</t>
  </si>
  <si>
    <t>-377263680</t>
  </si>
  <si>
    <t>689,120</t>
  </si>
  <si>
    <t>28</t>
  </si>
  <si>
    <t>184802111</t>
  </si>
  <si>
    <t>Chemické odplevelení půdy před založením kultury, trávníku nebo zpevněných ploch o výměře jednotlivě přes 20 m2 v rovině nebo na svahu do 1:5 postřikem na široko</t>
  </si>
  <si>
    <t>84364313</t>
  </si>
  <si>
    <t>29</t>
  </si>
  <si>
    <t>185803111</t>
  </si>
  <si>
    <t>Ošetření trávníku jednorázové v rovině nebo na svahu do 1:5</t>
  </si>
  <si>
    <t>-1298874197</t>
  </si>
  <si>
    <t>Zakládání</t>
  </si>
  <si>
    <t>Zakládání - úprava podloží a základové spáry, zlepšování vlastností hornin</t>
  </si>
  <si>
    <t>30</t>
  </si>
  <si>
    <t>211531111</t>
  </si>
  <si>
    <t>Výplň kamenivem do rýh odvodňovacích žeber nebo trativodů bez zhutnění, s úpravou povrchu výplně kamenivem hrubým drceným frakce 16 až 63 mm</t>
  </si>
  <si>
    <t>-1391529898</t>
  </si>
  <si>
    <t>Zakládání - základy</t>
  </si>
  <si>
    <t>31</t>
  </si>
  <si>
    <t>271532212</t>
  </si>
  <si>
    <t>Podsyp pod základové konstrukce se zhutněním a urovnáním povrchu z kameniva hrubého, frakce 16 - 32 mm</t>
  </si>
  <si>
    <t>-856021717</t>
  </si>
  <si>
    <t>Základové patky</t>
  </si>
  <si>
    <t>0,400*0,400*0,100*34</t>
  </si>
  <si>
    <t>0,500*0,500*0,100*4</t>
  </si>
  <si>
    <t>0,600*0,600*0,100*4</t>
  </si>
  <si>
    <t>0,600*0,600*0,100*3</t>
  </si>
  <si>
    <t>32</t>
  </si>
  <si>
    <t>275322511</t>
  </si>
  <si>
    <t>Základy z betonu železového (bez výztuže) patky z betonu se zvýšenými nároky na prostředí tř. C 25/30</t>
  </si>
  <si>
    <t>-1809091278</t>
  </si>
  <si>
    <t>0,500*0,500*0,950*4</t>
  </si>
  <si>
    <t>33</t>
  </si>
  <si>
    <t>275351121</t>
  </si>
  <si>
    <t>Bednění základů patek zřízení</t>
  </si>
  <si>
    <t>-792202170</t>
  </si>
  <si>
    <t>0,400*0,400*4*34</t>
  </si>
  <si>
    <t>0,500*0,400*4*4</t>
  </si>
  <si>
    <t>0,600*0,400*4*4</t>
  </si>
  <si>
    <t>0,600*0,400*4*3</t>
  </si>
  <si>
    <t>34</t>
  </si>
  <si>
    <t>275351122</t>
  </si>
  <si>
    <t>Bednění základů patek odstranění</t>
  </si>
  <si>
    <t>1536298216</t>
  </si>
  <si>
    <t>Dle pol. 275 35 1121</t>
  </si>
  <si>
    <t>31,680</t>
  </si>
  <si>
    <t>35</t>
  </si>
  <si>
    <t>275353101</t>
  </si>
  <si>
    <t>Bednění kotevních otvorů a prostupů v základových konstrukcích v patkách včetně polohového zajištění a odbednění, popř. ztraceného bednění z pletiva apod. průřezu do 0,01 m2, hl. do 0,25 m</t>
  </si>
  <si>
    <t>-132065222</t>
  </si>
  <si>
    <t>drenáž patek 50x50</t>
  </si>
  <si>
    <t>36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</si>
  <si>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</si>
  <si>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</si>
  <si>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171272625</t>
  </si>
  <si>
    <t>drenáž patek 60x60</t>
  </si>
  <si>
    <t>37</t>
  </si>
  <si>
    <t>275353121</t>
  </si>
  <si>
    <t>Bednění kotevních otvorů a prostupů v základových konstrukcích v patkách včetně polohového zajištění a odbednění, popř. ztraceného bednění z pletiva apod. průřezu přes 0,02 do 0,05 m2, hl. do 0,50 m</t>
  </si>
  <si>
    <t>-2107404852</t>
  </si>
  <si>
    <t>Patky 50x50</t>
  </si>
  <si>
    <t>38</t>
  </si>
  <si>
    <t>275353122</t>
  </si>
  <si>
    <t>Bednění kotevních otvorů a prostupů v základových konstrukcích v patkách včetně polohového zajištění a odbednění, popř. ztraceného bednění z pletiva apod. průřezu přes 0,02 do 0,05 m2, hl. přes 0,50 do 1,00 m</t>
  </si>
  <si>
    <t>651167511</t>
  </si>
  <si>
    <t>Patky 40x40</t>
  </si>
  <si>
    <t>Patky 60x60</t>
  </si>
  <si>
    <t>39</t>
  </si>
  <si>
    <t>275353141</t>
  </si>
  <si>
    <t>Bednění kotevních otvorů a prostupů v základových konstrukcích v patkách včetně polohového zajištění a odbednění, popř. ztraceného bednění z pletiva apod. průřezu přes 0,10 do 0,17 m2, hl. do 1,00 m</t>
  </si>
  <si>
    <t>1528219230</t>
  </si>
  <si>
    <t>40</t>
  </si>
  <si>
    <t>275XC0101</t>
  </si>
  <si>
    <t>Vyrovnávací násyp z kameniva v montážních otvorech</t>
  </si>
  <si>
    <t>1951450448</t>
  </si>
  <si>
    <t>PI*0,075^2*0,100*30+PI*0,100^2*0,100*4</t>
  </si>
  <si>
    <t>PI*0,100^2*0,100*4</t>
  </si>
  <si>
    <t>0,400*0,400*0,100*4</t>
  </si>
  <si>
    <t>PI*0,075^2*0,100*3</t>
  </si>
  <si>
    <t>41</t>
  </si>
  <si>
    <t>275XC0102</t>
  </si>
  <si>
    <t>Zálivka montážních otvoru betonem</t>
  </si>
  <si>
    <t>-281423028</t>
  </si>
  <si>
    <t>PI*0,075^2*0,800*30+PI*0,100^2*0,800*4</t>
  </si>
  <si>
    <t>PI*0,100^2*0,400*4</t>
  </si>
  <si>
    <t>0,400*0,400*0,800*4</t>
  </si>
  <si>
    <t>PI*0,075^2*0,800*3</t>
  </si>
  <si>
    <t>Komunikace pozemní</t>
  </si>
  <si>
    <t>56</t>
  </si>
  <si>
    <t>Podkladní vrstvy komunikací, letišť a ploch</t>
  </si>
  <si>
    <t>42</t>
  </si>
  <si>
    <t>564710011</t>
  </si>
  <si>
    <t>Podklad nebo kryt z kameniva hrubého drceného vel. 8-16 mm s rozprostřením a zhutněním, po zhutnění tl. 50 mm</t>
  </si>
  <si>
    <t>1856029513</t>
  </si>
  <si>
    <t>33,000*16,000+3,400*1,250*2</t>
  </si>
  <si>
    <t>43</t>
  </si>
  <si>
    <t>564720111</t>
  </si>
  <si>
    <t>Podklad nebo kryt z kameniva hrubého drceného vel. 16-32 mm s rozprostřením a zhutněním, po zhutnění tl. 80 mm</t>
  </si>
  <si>
    <t>1319420494</t>
  </si>
  <si>
    <t>44</t>
  </si>
  <si>
    <t>564721111</t>
  </si>
  <si>
    <t>Podklad nebo kryt z kameniva hrubého drceného vel. 32-63 mm s rozprostřením a zhutněním, po zhutnění tl. 80 mm</t>
  </si>
  <si>
    <t>-1449945189</t>
  </si>
  <si>
    <t>spádovaná vrstva vrstva 1./2</t>
  </si>
  <si>
    <t>(33,000*16,000+3,400*1,250*2)/2</t>
  </si>
  <si>
    <t>45</t>
  </si>
  <si>
    <t>564730011</t>
  </si>
  <si>
    <t>Podklad nebo kryt z kameniva hrubého drceného vel. 8-16 mm s rozprostřením a zhutněním, po zhutnění tl. 100 mm</t>
  </si>
  <si>
    <t>-510418506</t>
  </si>
  <si>
    <t>46</t>
  </si>
  <si>
    <t>564751111</t>
  </si>
  <si>
    <t>Podklad nebo kryt z kameniva hrubého drceného vel. 32-63 mm s rozprostřením a zhutněním, po zhutnění tl. 150 mm</t>
  </si>
  <si>
    <t>-1369379449</t>
  </si>
  <si>
    <t>Zpevněné plochy (dle CAD)</t>
  </si>
  <si>
    <t>127,060</t>
  </si>
  <si>
    <t>47</t>
  </si>
  <si>
    <t>564751112</t>
  </si>
  <si>
    <t>Podklad nebo kryt z kameniva hrubého drceného vel. 32-63 mm s rozprostřením a zhutněním, po zhutnění tl. 160 mm</t>
  </si>
  <si>
    <t>604757520</t>
  </si>
  <si>
    <t>spádovaná vrstva vrstva 2./2</t>
  </si>
  <si>
    <t>48</t>
  </si>
  <si>
    <t>564831111</t>
  </si>
  <si>
    <t>Podklad ze štěrkodrti ŠD s rozprostřením a zhutněním, po zhutnění tl. 100 mm</t>
  </si>
  <si>
    <t>-1706862000</t>
  </si>
  <si>
    <t>49</t>
  </si>
  <si>
    <t>564871116</t>
  </si>
  <si>
    <t>Podklad ze štěrkodrti ŠD s rozprostřením a zhutněním, po zhutnění tl. 300 mm</t>
  </si>
  <si>
    <t>-1526235745</t>
  </si>
  <si>
    <t>Oprava plochy parkoviště po rekonstrukci obrubníku</t>
  </si>
  <si>
    <t>50</t>
  </si>
  <si>
    <t>571904111</t>
  </si>
  <si>
    <t>Posyp podkladu nebo krytu s rozprostřením a zhutněním kamenivem drceným nebo těženým, v množství přes 15 do 20 kg/m2</t>
  </si>
  <si>
    <t>238109060</t>
  </si>
  <si>
    <t>zakalovací vrstva 0-10 mm z drc. kameniva fr. 0/4 mm</t>
  </si>
  <si>
    <t>51</t>
  </si>
  <si>
    <t>571907115</t>
  </si>
  <si>
    <t>Posyp podkladu nebo krytu s rozprostřením a zhutněním kamenivem drceným nebo těženým, v množství přes 50 do 55 kg/m2</t>
  </si>
  <si>
    <t>-330041559</t>
  </si>
  <si>
    <t>podkladní vrstva 30 mm z drc. kameniva fr. 4/8 mm</t>
  </si>
  <si>
    <t>59</t>
  </si>
  <si>
    <t>Kryty pozemních komunikací, letišť a ploch dlážděné</t>
  </si>
  <si>
    <t>52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</si>
  <si>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</si>
  <si>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</si>
  <si>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-700311838</t>
  </si>
  <si>
    <t>53</t>
  </si>
  <si>
    <t>59245018</t>
  </si>
  <si>
    <t>dlažba tvar obdélník betonová 200x100x60mm přírodní</t>
  </si>
  <si>
    <t>-1707101086</t>
  </si>
  <si>
    <t>Dle pol. 596 21 1112</t>
  </si>
  <si>
    <t>127,06*1,1 'Přepočtené koeficientem množství</t>
  </si>
  <si>
    <t>54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</si>
  <si>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</si>
  <si>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</si>
  <si>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1117340603</t>
  </si>
  <si>
    <t>55</t>
  </si>
  <si>
    <t>59245020</t>
  </si>
  <si>
    <t>dlažba tvar obdélník betonová 200x100x80mm přírodní</t>
  </si>
  <si>
    <t>1117309290</t>
  </si>
  <si>
    <t>Dle pol. 596 21 1210</t>
  </si>
  <si>
    <t>5,000</t>
  </si>
  <si>
    <t>5*1,1 'Přepočtené koeficientem množství</t>
  </si>
  <si>
    <t>591</t>
  </si>
  <si>
    <t>Sportovní povrchy</t>
  </si>
  <si>
    <t>591XC0101</t>
  </si>
  <si>
    <t>Dodávka a montáž sportovního povrchu typu tartan, jednovrstvý víceúčelový lity povrch tl. 10 mm ze směsi pryžového granulátu a pojiva, provedení v zelené barvě, vodopropustný, technická specifikace dle PD</t>
  </si>
  <si>
    <t>-1995186778</t>
  </si>
  <si>
    <t>57</t>
  </si>
  <si>
    <t>591XC0102</t>
  </si>
  <si>
    <t>Dodávka a montáž lité jednovrstvé podložky tl. 35 mm sportovního povrchu ze směsi SBR granulátu, drceného kameniva a polyuretanového pojiva, vodopropustná</t>
  </si>
  <si>
    <t>-1092151890</t>
  </si>
  <si>
    <t>58</t>
  </si>
  <si>
    <t>591XC0201</t>
  </si>
  <si>
    <t>Dodávka a montáž lajnování š. 50 mm, stříkané lajny</t>
  </si>
  <si>
    <t>-2059828500</t>
  </si>
  <si>
    <t>volejbal</t>
  </si>
  <si>
    <t>18,000*2+9,000*5</t>
  </si>
  <si>
    <t>tenis</t>
  </si>
  <si>
    <t>23,770*4+10,970*2+8,230*2+6,400*2</t>
  </si>
  <si>
    <t>brankoviště</t>
  </si>
  <si>
    <t>33,000+8,000*2+4,000*4</t>
  </si>
  <si>
    <t>cvičný basketbal</t>
  </si>
  <si>
    <t>5,030*4+4,900*2+2*PI*1,800+2*PI*1,300+0,375*2</t>
  </si>
  <si>
    <t>592</t>
  </si>
  <si>
    <t>Sportovní vybavení</t>
  </si>
  <si>
    <t>592XC0101</t>
  </si>
  <si>
    <t>Dodávka a montáž volejbalového vybavení (sloupky kovové, napínací mechanismus, nerezové pouzdro, volejbalová síť - vhodné do exteriéru)</t>
  </si>
  <si>
    <t>ks</t>
  </si>
  <si>
    <t>571892803</t>
  </si>
  <si>
    <t>60</t>
  </si>
  <si>
    <t>592XC0201</t>
  </si>
  <si>
    <t>Dodávka a montáž tenisového vybavení (sloupky kovové, napínací mechanismus, nerezové pouzdro, volejbalová síť - vhodné do exteriéru)</t>
  </si>
  <si>
    <t>-1838997609</t>
  </si>
  <si>
    <t>61</t>
  </si>
  <si>
    <t>592XC0301</t>
  </si>
  <si>
    <t>Dodávka a montáž basketbalové desky 120x90 cm s kovovou obručí a síťkou do exteriéru</t>
  </si>
  <si>
    <t>-659100008</t>
  </si>
  <si>
    <t>62</t>
  </si>
  <si>
    <t>592XC0302</t>
  </si>
  <si>
    <t>Dodávka a montáž ocelové konstrukce pro uchycení basketbalového koše na sloup, vyložení 50 cm, s povrchovou úpravou do exteriéru</t>
  </si>
  <si>
    <t>-416889465</t>
  </si>
  <si>
    <t>63</t>
  </si>
  <si>
    <t>592XC0401</t>
  </si>
  <si>
    <t>Dodávka a montáž kovové branky 3x2m do exteriéru, vč. povrchové úpravy, sítě a spodního rámu</t>
  </si>
  <si>
    <t>-1789341917</t>
  </si>
  <si>
    <t>Ostatní konstrukce a práce, bourání</t>
  </si>
  <si>
    <t>91</t>
  </si>
  <si>
    <t>Doplňující konstrukce a práce pozemních komunikací, letišť a ploch</t>
  </si>
  <si>
    <t>64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</si>
  <si>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</si>
  <si>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</si>
  <si>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-131012343</t>
  </si>
  <si>
    <t>65</t>
  </si>
  <si>
    <t>59217029</t>
  </si>
  <si>
    <t>obrubník betonový silniční nájezdový 1000x150x150mm</t>
  </si>
  <si>
    <t>1525507325</t>
  </si>
  <si>
    <t>3,000+4,000</t>
  </si>
  <si>
    <t>66</t>
  </si>
  <si>
    <t>59217030</t>
  </si>
  <si>
    <t>obrubník betonový silniční přechodový 1000x150x150-250mm</t>
  </si>
  <si>
    <t>-2141022987</t>
  </si>
  <si>
    <t>1,000*2+1,000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</si>
  <si>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</si>
  <si>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</si>
  <si>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</si>
  <si>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-1460167516</t>
  </si>
  <si>
    <t>12,200+8,600+1,100+0,330*5</t>
  </si>
  <si>
    <t>68</t>
  </si>
  <si>
    <t>59217019</t>
  </si>
  <si>
    <t>obrubník betonový chodníkový 1000x100x200mm</t>
  </si>
  <si>
    <t>602711699</t>
  </si>
  <si>
    <t>Dle pol. 916 23 1213</t>
  </si>
  <si>
    <t>23,550</t>
  </si>
  <si>
    <t>23,55*1,05 'Přepočtené koeficientem množství</t>
  </si>
  <si>
    <t>69</t>
  </si>
  <si>
    <t>916331112</t>
  </si>
  <si>
    <t>Osazení zahradního obrubníku betonového s ložem tl. od 50 do 100 mm z betonu prostého tř. C 12/15 s boční opěrou z betonu prostého tř. C 12/15</t>
  </si>
  <si>
    <t>1873281790</t>
  </si>
  <si>
    <t>33,100*2+1,250*2+16,000*2</t>
  </si>
  <si>
    <t>70</t>
  </si>
  <si>
    <t>59217001</t>
  </si>
  <si>
    <t>obrubník betonový zahradní 1000x50x250mm</t>
  </si>
  <si>
    <t>399071107</t>
  </si>
  <si>
    <t>dle pol. 916 33 1112</t>
  </si>
  <si>
    <t>100,700</t>
  </si>
  <si>
    <t>100,7*1,05 'Přepočtené koeficientem množství</t>
  </si>
  <si>
    <t>93</t>
  </si>
  <si>
    <t>Různé dokončovací konstrukce a práce inženýrských staveb</t>
  </si>
  <si>
    <t>71</t>
  </si>
  <si>
    <t>936124112</t>
  </si>
  <si>
    <t>Montáž lavičky parkové stabilní se zabetonováním noh</t>
  </si>
  <si>
    <t>943304351</t>
  </si>
  <si>
    <t>72</t>
  </si>
  <si>
    <t>930M0101</t>
  </si>
  <si>
    <t>lavička s opěradlem 1800x760x800mm k zabetonování noh, konstrukce-kov, sedák-dřevo</t>
  </si>
  <si>
    <t>1008268216</t>
  </si>
  <si>
    <t>73</t>
  </si>
  <si>
    <t>936XC0101</t>
  </si>
  <si>
    <t>Dodávka a montáž venkovního odpadkového koše 1000x390x990mm se třemi nádobami na tříděný odpad</t>
  </si>
  <si>
    <t>229288363</t>
  </si>
  <si>
    <t>99</t>
  </si>
  <si>
    <t>Přesun hmot a manipulace se sutí</t>
  </si>
  <si>
    <t>74</t>
  </si>
  <si>
    <t>998222012</t>
  </si>
  <si>
    <t>Přesun hmot pro tělovýchovné plochy dopravní vzdálenost do 200 m</t>
  </si>
  <si>
    <t>-1072143820</t>
  </si>
  <si>
    <t>997</t>
  </si>
  <si>
    <t>Přesun sutě</t>
  </si>
  <si>
    <t>75</t>
  </si>
  <si>
    <t>997013111</t>
  </si>
  <si>
    <t>Vnitrostaveništní doprava suti a vybouraných hmot vodorovně do 50 m svisle s použitím mechanizace pro budovy a haly výšky do 6 m</t>
  </si>
  <si>
    <t>-1182680284</t>
  </si>
  <si>
    <t>76</t>
  </si>
  <si>
    <t>997013501</t>
  </si>
  <si>
    <t>Odvoz suti a vybouraných hmot na skládku nebo meziskládku se složením, na vzdálenost do 1 km</t>
  </si>
  <si>
    <t>1384017984</t>
  </si>
  <si>
    <t>77</t>
  </si>
  <si>
    <t>997013509</t>
  </si>
  <si>
    <t>Odvoz suti a vybouraných hmot na skládku nebo meziskládku se složením, na vzdálenost Příplatek k ceně za každý další i započatý 1 km přes 1 km</t>
  </si>
  <si>
    <t>-1813645160</t>
  </si>
  <si>
    <t>5,725*10 'Přepočtené koeficientem množství</t>
  </si>
  <si>
    <t>78</t>
  </si>
  <si>
    <t>997013831</t>
  </si>
  <si>
    <t>Poplatek za uložení stavebního odpadu na skládce (skládkovné) směsného stavebního a demoličního zatříděného do Katalogu odpadů pod kódem 170 904</t>
  </si>
  <si>
    <t>227007381</t>
  </si>
  <si>
    <t>PSV</t>
  </si>
  <si>
    <t>Práce a dodávky PSV</t>
  </si>
  <si>
    <t>762</t>
  </si>
  <si>
    <t>Konstrukce tesařské</t>
  </si>
  <si>
    <t>79</t>
  </si>
  <si>
    <t>762XC0101</t>
  </si>
  <si>
    <t>Montáž fošínkových mantinelů na ocelovou konstrukci šroubováním</t>
  </si>
  <si>
    <t>456119962</t>
  </si>
  <si>
    <t>Mantinely</t>
  </si>
  <si>
    <t>(33,000+16,000-3,200)*2*0,600</t>
  </si>
  <si>
    <t>80</t>
  </si>
  <si>
    <t>61223267</t>
  </si>
  <si>
    <t>hranol konstrukční KVH lepený průřezu 40x80-280mm pohledový</t>
  </si>
  <si>
    <t>119173807</t>
  </si>
  <si>
    <t>(33,000+16,000-3,200)*2*3*0,160*0,040</t>
  </si>
  <si>
    <t>1,759*1,1 'Přepočtené koeficientem množství</t>
  </si>
  <si>
    <t>81</t>
  </si>
  <si>
    <t>998762101</t>
  </si>
  <si>
    <t>Přesun hmot pro konstrukce tesařské stanovený z hmotnosti přesunovaného materiálu vodorovná dopravní vzdálenost do 50 m v objektech výšky do 6 m</t>
  </si>
  <si>
    <t>2031591016</t>
  </si>
  <si>
    <t>767</t>
  </si>
  <si>
    <t>Konstrukce zámečnické</t>
  </si>
  <si>
    <t>82</t>
  </si>
  <si>
    <t>76703R101</t>
  </si>
  <si>
    <t>Přírážka za pozinkování ocelových výrobků</t>
  </si>
  <si>
    <t>-2077768068</t>
  </si>
  <si>
    <t>Dle výkresu D.1.1.5</t>
  </si>
  <si>
    <t>1740,930</t>
  </si>
  <si>
    <t>83</t>
  </si>
  <si>
    <t>767995113</t>
  </si>
  <si>
    <t>Montáž ostatních atypických zámečnických konstrukcí hmotnosti přes 10 do 20 kg</t>
  </si>
  <si>
    <t>918263437</t>
  </si>
  <si>
    <t>84</t>
  </si>
  <si>
    <t>767M0100</t>
  </si>
  <si>
    <t>trubka konstrukční ocelová 102x4 mm</t>
  </si>
  <si>
    <t>-1219106886</t>
  </si>
  <si>
    <t>3,600</t>
  </si>
  <si>
    <t>85</t>
  </si>
  <si>
    <t>767M0101</t>
  </si>
  <si>
    <t>trubka konstrukční ocelová 76x4 mm</t>
  </si>
  <si>
    <t>1180872409</t>
  </si>
  <si>
    <t>86</t>
  </si>
  <si>
    <t>767M0102</t>
  </si>
  <si>
    <t>trubka konstrukční ocelová 76x3 mm</t>
  </si>
  <si>
    <t>1607039034</t>
  </si>
  <si>
    <t>153,400</t>
  </si>
  <si>
    <t>87</t>
  </si>
  <si>
    <t>767M0103</t>
  </si>
  <si>
    <t>trubka konstrukční ocelová 60x3 mm</t>
  </si>
  <si>
    <t>222952902</t>
  </si>
  <si>
    <t>56,500</t>
  </si>
  <si>
    <t>88</t>
  </si>
  <si>
    <t>13611214</t>
  </si>
  <si>
    <t>plech ocelový hladký jakost S235JR tl 4mm tabule</t>
  </si>
  <si>
    <t>613033598</t>
  </si>
  <si>
    <t>257,480/1000</t>
  </si>
  <si>
    <t>18,840/1000</t>
  </si>
  <si>
    <t>89</t>
  </si>
  <si>
    <t>13611210</t>
  </si>
  <si>
    <t>plech ocelový hladký jakost S235JR tl 3mm tabule</t>
  </si>
  <si>
    <t>-1096841520</t>
  </si>
  <si>
    <t>10,127/1000</t>
  </si>
  <si>
    <t>90</t>
  </si>
  <si>
    <t>MAT03001</t>
  </si>
  <si>
    <t xml:space="preserve">spojovací a nespecifikovaný  materiál</t>
  </si>
  <si>
    <t>-1036813562</t>
  </si>
  <si>
    <t>129,000</t>
  </si>
  <si>
    <t>767XC0102</t>
  </si>
  <si>
    <t>Dodávka a montáž sportovního pletiva PE, typ uzlové, oko 45/45, příze 2,8 mm, včetně lana, napínacích mechanismů a ok</t>
  </si>
  <si>
    <t>-1191493575</t>
  </si>
  <si>
    <t>(33,000+16,000)*2*3,400</t>
  </si>
  <si>
    <t>92</t>
  </si>
  <si>
    <t>767XC0201</t>
  </si>
  <si>
    <t>Dodávka a montáž kovové 2-kř. brány 250x250 cm, vč. povrchové úpravy, pantů, kování, zástrčí a zámku</t>
  </si>
  <si>
    <t>1466151266</t>
  </si>
  <si>
    <t>767XC0202</t>
  </si>
  <si>
    <t>Dodávka a montáž kovové 2-kř. brány 200x200 cm, vč. povrchové úpravy, pantů, kování, zástrčí a zámku</t>
  </si>
  <si>
    <t>1408956176</t>
  </si>
  <si>
    <t>94</t>
  </si>
  <si>
    <t>767XC0203</t>
  </si>
  <si>
    <t>Dodávka a montáž kovové 1-kř. brány 100x200 cm, vč. povrchové úpravy, pantů, kování a zámku</t>
  </si>
  <si>
    <t>-786802504</t>
  </si>
  <si>
    <t>95</t>
  </si>
  <si>
    <t>998767101</t>
  </si>
  <si>
    <t>Přesun hmot pro zámečnické konstrukce stanovený z hmotnosti přesunovaného materiálu vodorovná dopravní vzdálenost do 50 m v objektech výšky do 6 m</t>
  </si>
  <si>
    <t>-1040718446</t>
  </si>
  <si>
    <t>783</t>
  </si>
  <si>
    <t>Dokončovací práce - nátěry</t>
  </si>
  <si>
    <t>96</t>
  </si>
  <si>
    <t>783218111</t>
  </si>
  <si>
    <t>Lazurovací nátěr tesařských konstrukcí dvojnásobný syntetický</t>
  </si>
  <si>
    <t>-2066385048</t>
  </si>
  <si>
    <t>(33,000+16,000-3,200)*2*3*(0,160*2+0,040*2)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</si>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</sst>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EP-20-14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Nymburk - školní dvůr ZŠ Tyršova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Nymburk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23. 6. 2020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Nymburk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Eva Palová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Marek Pala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00 - Vedlejší a ostatn...'!J30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 00 - Vedlejší a ostatn...'!P83</f>
        <v>0</v>
      </c>
      <c r="AV55" s="121">
        <f>'SO 00 - Vedlejší a ostatn...'!J33</f>
        <v>0</v>
      </c>
      <c r="AW55" s="121">
        <f>'SO 00 - Vedlejší a ostatn...'!J34</f>
        <v>0</v>
      </c>
      <c r="AX55" s="121">
        <f>'SO 00 - Vedlejší a ostatn...'!J35</f>
        <v>0</v>
      </c>
      <c r="AY55" s="121">
        <f>'SO 00 - Vedlejší a ostatn...'!J36</f>
        <v>0</v>
      </c>
      <c r="AZ55" s="121">
        <f>'SO 00 - Vedlejší a ostatn...'!F33</f>
        <v>0</v>
      </c>
      <c r="BA55" s="121">
        <f>'SO 00 - Vedlejší a ostatn...'!F34</f>
        <v>0</v>
      </c>
      <c r="BB55" s="121">
        <f>'SO 00 - Vedlejší a ostatn...'!F35</f>
        <v>0</v>
      </c>
      <c r="BC55" s="121">
        <f>'SO 00 - Vedlejší a ostatn...'!F36</f>
        <v>0</v>
      </c>
      <c r="BD55" s="123">
        <f>'SO 00 - Vedlejší a ostatn...'!F37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7" customFormat="1" ht="16.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01 - Sportovní hřiště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5">
        <v>0</v>
      </c>
      <c r="AT56" s="126">
        <f>ROUND(SUM(AV56:AW56),2)</f>
        <v>0</v>
      </c>
      <c r="AU56" s="127">
        <f>'SO 01 - Sportovní hřiště ...'!P104</f>
        <v>0</v>
      </c>
      <c r="AV56" s="126">
        <f>'SO 01 - Sportovní hřiště ...'!J33</f>
        <v>0</v>
      </c>
      <c r="AW56" s="126">
        <f>'SO 01 - Sportovní hřiště ...'!J34</f>
        <v>0</v>
      </c>
      <c r="AX56" s="126">
        <f>'SO 01 - Sportovní hřiště ...'!J35</f>
        <v>0</v>
      </c>
      <c r="AY56" s="126">
        <f>'SO 01 - Sportovní hřiště ...'!J36</f>
        <v>0</v>
      </c>
      <c r="AZ56" s="126">
        <f>'SO 01 - Sportovní hřiště ...'!F33</f>
        <v>0</v>
      </c>
      <c r="BA56" s="126">
        <f>'SO 01 - Sportovní hřiště ...'!F34</f>
        <v>0</v>
      </c>
      <c r="BB56" s="126">
        <f>'SO 01 - Sportovní hřiště ...'!F35</f>
        <v>0</v>
      </c>
      <c r="BC56" s="126">
        <f>'SO 01 - Sportovní hřiště ...'!F36</f>
        <v>0</v>
      </c>
      <c r="BD56" s="128">
        <f>'SO 01 - Sportovní hřiště ...'!F37</f>
        <v>0</v>
      </c>
      <c r="BE56" s="7"/>
      <c r="BT56" s="124" t="s">
        <v>84</v>
      </c>
      <c r="BV56" s="124" t="s">
        <v>78</v>
      </c>
      <c r="BW56" s="124" t="s">
        <v>89</v>
      </c>
      <c r="BX56" s="124" t="s">
        <v>5</v>
      </c>
      <c r="CL56" s="124" t="s">
        <v>19</v>
      </c>
      <c r="CM56" s="124" t="s">
        <v>86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NqTPxyhx3ZxufD7vKk+NJEG87iGquVvzDDEnz2fbsaP5EggO5EQqKITCSCm4NiSODgjKB2470ncqPo28HzgUyg==" hashValue="UzLzk5HCM1TZ/L6w8tTisBeyl9FZeiTXayM7Hqv2QVK/ikfnwLtoba+0oS0XC4h0nFBpeWU9If1f4D0MOZcAe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0 - Vedlejší a ostatn...'!C2" display="/"/>
    <hyperlink ref="A56" location="'SO 01 - Sportovní hřiště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90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Nymburk - školní dvůr ZŠ Tyršova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91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92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23. 6. 2020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30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33</v>
      </c>
      <c r="E20" s="39"/>
      <c r="F20" s="39"/>
      <c r="G20" s="39"/>
      <c r="H20" s="39"/>
      <c r="I20" s="141" t="s">
        <v>26</v>
      </c>
      <c r="J20" s="140" t="s">
        <v>34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35</v>
      </c>
      <c r="F21" s="39"/>
      <c r="G21" s="39"/>
      <c r="H21" s="39"/>
      <c r="I21" s="141" t="s">
        <v>29</v>
      </c>
      <c r="J21" s="140" t="s">
        <v>36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38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39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ROUND((SUM(BE83:BE99)),  2)</f>
        <v>0</v>
      </c>
      <c r="G33" s="39"/>
      <c r="H33" s="39"/>
      <c r="I33" s="156">
        <v>0.20999999999999999</v>
      </c>
      <c r="J33" s="155">
        <f>ROUND(((SUM(BE83:BE99))*I33),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ROUND((SUM(BF83:BF99)),  2)</f>
        <v>0</v>
      </c>
      <c r="G34" s="39"/>
      <c r="H34" s="39"/>
      <c r="I34" s="156">
        <v>0.14999999999999999</v>
      </c>
      <c r="J34" s="155">
        <f>ROUND(((SUM(BF83:BF99))*I34),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ROUND((SUM(BG83:BG99)),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ROUND((SUM(BH83:BH99)),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ROUND((SUM(BI83:BI99)),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Nymburk - školní dvůr ZŠ Tyršova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00 - Vedlejší a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Nymburk</v>
      </c>
      <c r="G52" s="41"/>
      <c r="H52" s="41"/>
      <c r="I52" s="141" t="s">
        <v>23</v>
      </c>
      <c r="J52" s="73" t="str">
        <f>IF(J12="","",J12)</f>
        <v>23. 6. 2020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Nymburk</v>
      </c>
      <c r="G54" s="41"/>
      <c r="H54" s="41"/>
      <c r="I54" s="141" t="s">
        <v>33</v>
      </c>
      <c r="J54" s="37" t="str">
        <f>E21</f>
        <v>Eva Palová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41" t="s">
        <v>38</v>
      </c>
      <c r="J55" s="37" t="str">
        <f>E24</f>
        <v>Marek Pala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94</v>
      </c>
      <c r="D57" s="173"/>
      <c r="E57" s="173"/>
      <c r="F57" s="173"/>
      <c r="G57" s="173"/>
      <c r="H57" s="173"/>
      <c r="I57" s="174"/>
      <c r="J57" s="175" t="s">
        <v>95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77"/>
      <c r="C60" s="178"/>
      <c r="D60" s="179" t="s">
        <v>97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98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99</v>
      </c>
      <c r="E62" s="187"/>
      <c r="F62" s="187"/>
      <c r="G62" s="187"/>
      <c r="H62" s="187"/>
      <c r="I62" s="188"/>
      <c r="J62" s="189">
        <f>J89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100</v>
      </c>
      <c r="E63" s="187"/>
      <c r="F63" s="187"/>
      <c r="G63" s="187"/>
      <c r="H63" s="187"/>
      <c r="I63" s="188"/>
      <c r="J63" s="189">
        <f>J94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101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Nymburk - školní dvůr ZŠ Tyršova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00 - Vedlejší a ostatní náklady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Nymburk</v>
      </c>
      <c r="G77" s="41"/>
      <c r="H77" s="41"/>
      <c r="I77" s="141" t="s">
        <v>23</v>
      </c>
      <c r="J77" s="73" t="str">
        <f>IF(J12="","",J12)</f>
        <v>23. 6. 2020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Město Nymburk</v>
      </c>
      <c r="G79" s="41"/>
      <c r="H79" s="41"/>
      <c r="I79" s="141" t="s">
        <v>33</v>
      </c>
      <c r="J79" s="37" t="str">
        <f>E21</f>
        <v>Eva Palová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141" t="s">
        <v>38</v>
      </c>
      <c r="J80" s="37" t="str">
        <f>E24</f>
        <v>Marek Pala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102</v>
      </c>
      <c r="D82" s="194" t="s">
        <v>61</v>
      </c>
      <c r="E82" s="194" t="s">
        <v>57</v>
      </c>
      <c r="F82" s="194" t="s">
        <v>58</v>
      </c>
      <c r="G82" s="194" t="s">
        <v>103</v>
      </c>
      <c r="H82" s="194" t="s">
        <v>104</v>
      </c>
      <c r="I82" s="195" t="s">
        <v>105</v>
      </c>
      <c r="J82" s="194" t="s">
        <v>95</v>
      </c>
      <c r="K82" s="196" t="s">
        <v>106</v>
      </c>
      <c r="L82" s="197"/>
      <c r="M82" s="93" t="s">
        <v>19</v>
      </c>
      <c r="N82" s="94" t="s">
        <v>46</v>
      </c>
      <c r="O82" s="94" t="s">
        <v>107</v>
      </c>
      <c r="P82" s="94" t="s">
        <v>108</v>
      </c>
      <c r="Q82" s="94" t="s">
        <v>109</v>
      </c>
      <c r="R82" s="94" t="s">
        <v>110</v>
      </c>
      <c r="S82" s="94" t="s">
        <v>111</v>
      </c>
      <c r="T82" s="95" t="s">
        <v>112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113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0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75</v>
      </c>
      <c r="AU83" s="18" t="s">
        <v>96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75</v>
      </c>
      <c r="E84" s="206" t="s">
        <v>114</v>
      </c>
      <c r="F84" s="206" t="s">
        <v>115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P85+P89+P94</f>
        <v>0</v>
      </c>
      <c r="Q84" s="211"/>
      <c r="R84" s="212">
        <f>R85+R89+R94</f>
        <v>0</v>
      </c>
      <c r="S84" s="211"/>
      <c r="T84" s="213">
        <f>T85+T89+T94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116</v>
      </c>
      <c r="AT84" s="215" t="s">
        <v>75</v>
      </c>
      <c r="AU84" s="215" t="s">
        <v>76</v>
      </c>
      <c r="AY84" s="214" t="s">
        <v>117</v>
      </c>
      <c r="BK84" s="216">
        <f>BK85+BK89+BK94</f>
        <v>0</v>
      </c>
    </row>
    <row r="85" s="12" customFormat="1" ht="22.8" customHeight="1">
      <c r="A85" s="12"/>
      <c r="B85" s="203"/>
      <c r="C85" s="204"/>
      <c r="D85" s="205" t="s">
        <v>75</v>
      </c>
      <c r="E85" s="217" t="s">
        <v>118</v>
      </c>
      <c r="F85" s="217" t="s">
        <v>119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SUM(P86:P88)</f>
        <v>0</v>
      </c>
      <c r="Q85" s="211"/>
      <c r="R85" s="212">
        <f>SUM(R86:R88)</f>
        <v>0</v>
      </c>
      <c r="S85" s="211"/>
      <c r="T85" s="213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116</v>
      </c>
      <c r="AT85" s="215" t="s">
        <v>75</v>
      </c>
      <c r="AU85" s="215" t="s">
        <v>84</v>
      </c>
      <c r="AY85" s="214" t="s">
        <v>117</v>
      </c>
      <c r="BK85" s="216">
        <f>SUM(BK86:BK88)</f>
        <v>0</v>
      </c>
    </row>
    <row r="86" s="2" customFormat="1" ht="16.5" customHeight="1">
      <c r="A86" s="39"/>
      <c r="B86" s="40"/>
      <c r="C86" s="219" t="s">
        <v>84</v>
      </c>
      <c r="D86" s="219" t="s">
        <v>120</v>
      </c>
      <c r="E86" s="220" t="s">
        <v>121</v>
      </c>
      <c r="F86" s="221" t="s">
        <v>122</v>
      </c>
      <c r="G86" s="222" t="s">
        <v>123</v>
      </c>
      <c r="H86" s="223">
        <v>1</v>
      </c>
      <c r="I86" s="224"/>
      <c r="J86" s="225">
        <f>ROUND(I86*H86,2)</f>
        <v>0</v>
      </c>
      <c r="K86" s="221" t="s">
        <v>124</v>
      </c>
      <c r="L86" s="45"/>
      <c r="M86" s="226" t="s">
        <v>19</v>
      </c>
      <c r="N86" s="227" t="s">
        <v>47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125</v>
      </c>
      <c r="AT86" s="230" t="s">
        <v>120</v>
      </c>
      <c r="AU86" s="230" t="s">
        <v>86</v>
      </c>
      <c r="AY86" s="18" t="s">
        <v>117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84</v>
      </c>
      <c r="BK86" s="231">
        <f>ROUND(I86*H86,2)</f>
        <v>0</v>
      </c>
      <c r="BL86" s="18" t="s">
        <v>125</v>
      </c>
      <c r="BM86" s="230" t="s">
        <v>126</v>
      </c>
    </row>
    <row r="87" s="2" customFormat="1" ht="16.5" customHeight="1">
      <c r="A87" s="39"/>
      <c r="B87" s="40"/>
      <c r="C87" s="219" t="s">
        <v>86</v>
      </c>
      <c r="D87" s="219" t="s">
        <v>120</v>
      </c>
      <c r="E87" s="220" t="s">
        <v>127</v>
      </c>
      <c r="F87" s="221" t="s">
        <v>128</v>
      </c>
      <c r="G87" s="222" t="s">
        <v>123</v>
      </c>
      <c r="H87" s="223">
        <v>1</v>
      </c>
      <c r="I87" s="224"/>
      <c r="J87" s="225">
        <f>ROUND(I87*H87,2)</f>
        <v>0</v>
      </c>
      <c r="K87" s="221" t="s">
        <v>124</v>
      </c>
      <c r="L87" s="45"/>
      <c r="M87" s="226" t="s">
        <v>19</v>
      </c>
      <c r="N87" s="227" t="s">
        <v>47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125</v>
      </c>
      <c r="AT87" s="230" t="s">
        <v>120</v>
      </c>
      <c r="AU87" s="230" t="s">
        <v>86</v>
      </c>
      <c r="AY87" s="18" t="s">
        <v>117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84</v>
      </c>
      <c r="BK87" s="231">
        <f>ROUND(I87*H87,2)</f>
        <v>0</v>
      </c>
      <c r="BL87" s="18" t="s">
        <v>125</v>
      </c>
      <c r="BM87" s="230" t="s">
        <v>129</v>
      </c>
    </row>
    <row r="88" s="2" customFormat="1" ht="16.5" customHeight="1">
      <c r="A88" s="39"/>
      <c r="B88" s="40"/>
      <c r="C88" s="219" t="s">
        <v>130</v>
      </c>
      <c r="D88" s="219" t="s">
        <v>120</v>
      </c>
      <c r="E88" s="220" t="s">
        <v>131</v>
      </c>
      <c r="F88" s="221" t="s">
        <v>132</v>
      </c>
      <c r="G88" s="222" t="s">
        <v>123</v>
      </c>
      <c r="H88" s="223">
        <v>1</v>
      </c>
      <c r="I88" s="224"/>
      <c r="J88" s="225">
        <f>ROUND(I88*H88,2)</f>
        <v>0</v>
      </c>
      <c r="K88" s="221" t="s">
        <v>124</v>
      </c>
      <c r="L88" s="45"/>
      <c r="M88" s="226" t="s">
        <v>19</v>
      </c>
      <c r="N88" s="227" t="s">
        <v>47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125</v>
      </c>
      <c r="AT88" s="230" t="s">
        <v>120</v>
      </c>
      <c r="AU88" s="230" t="s">
        <v>86</v>
      </c>
      <c r="AY88" s="18" t="s">
        <v>117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84</v>
      </c>
      <c r="BK88" s="231">
        <f>ROUND(I88*H88,2)</f>
        <v>0</v>
      </c>
      <c r="BL88" s="18" t="s">
        <v>125</v>
      </c>
      <c r="BM88" s="230" t="s">
        <v>133</v>
      </c>
    </row>
    <row r="89" s="12" customFormat="1" ht="22.8" customHeight="1">
      <c r="A89" s="12"/>
      <c r="B89" s="203"/>
      <c r="C89" s="204"/>
      <c r="D89" s="205" t="s">
        <v>75</v>
      </c>
      <c r="E89" s="217" t="s">
        <v>134</v>
      </c>
      <c r="F89" s="217" t="s">
        <v>135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SUM(P90:P93)</f>
        <v>0</v>
      </c>
      <c r="Q89" s="211"/>
      <c r="R89" s="212">
        <f>SUM(R90:R93)</f>
        <v>0</v>
      </c>
      <c r="S89" s="211"/>
      <c r="T89" s="213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116</v>
      </c>
      <c r="AT89" s="215" t="s">
        <v>75</v>
      </c>
      <c r="AU89" s="215" t="s">
        <v>84</v>
      </c>
      <c r="AY89" s="214" t="s">
        <v>117</v>
      </c>
      <c r="BK89" s="216">
        <f>SUM(BK90:BK93)</f>
        <v>0</v>
      </c>
    </row>
    <row r="90" s="2" customFormat="1" ht="16.5" customHeight="1">
      <c r="A90" s="39"/>
      <c r="B90" s="40"/>
      <c r="C90" s="219" t="s">
        <v>136</v>
      </c>
      <c r="D90" s="219" t="s">
        <v>120</v>
      </c>
      <c r="E90" s="220" t="s">
        <v>137</v>
      </c>
      <c r="F90" s="221" t="s">
        <v>138</v>
      </c>
      <c r="G90" s="222" t="s">
        <v>123</v>
      </c>
      <c r="H90" s="223">
        <v>1</v>
      </c>
      <c r="I90" s="224"/>
      <c r="J90" s="225">
        <f>ROUND(I90*H90,2)</f>
        <v>0</v>
      </c>
      <c r="K90" s="221" t="s">
        <v>124</v>
      </c>
      <c r="L90" s="45"/>
      <c r="M90" s="226" t="s">
        <v>19</v>
      </c>
      <c r="N90" s="227" t="s">
        <v>47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125</v>
      </c>
      <c r="AT90" s="230" t="s">
        <v>120</v>
      </c>
      <c r="AU90" s="230" t="s">
        <v>86</v>
      </c>
      <c r="AY90" s="18" t="s">
        <v>117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84</v>
      </c>
      <c r="BK90" s="231">
        <f>ROUND(I90*H90,2)</f>
        <v>0</v>
      </c>
      <c r="BL90" s="18" t="s">
        <v>125</v>
      </c>
      <c r="BM90" s="230" t="s">
        <v>139</v>
      </c>
    </row>
    <row r="91" s="2" customFormat="1" ht="16.5" customHeight="1">
      <c r="A91" s="39"/>
      <c r="B91" s="40"/>
      <c r="C91" s="219" t="s">
        <v>116</v>
      </c>
      <c r="D91" s="219" t="s">
        <v>120</v>
      </c>
      <c r="E91" s="220" t="s">
        <v>140</v>
      </c>
      <c r="F91" s="221" t="s">
        <v>141</v>
      </c>
      <c r="G91" s="222" t="s">
        <v>123</v>
      </c>
      <c r="H91" s="223">
        <v>1</v>
      </c>
      <c r="I91" s="224"/>
      <c r="J91" s="225">
        <f>ROUND(I91*H91,2)</f>
        <v>0</v>
      </c>
      <c r="K91" s="221" t="s">
        <v>124</v>
      </c>
      <c r="L91" s="45"/>
      <c r="M91" s="226" t="s">
        <v>19</v>
      </c>
      <c r="N91" s="227" t="s">
        <v>47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125</v>
      </c>
      <c r="AT91" s="230" t="s">
        <v>120</v>
      </c>
      <c r="AU91" s="230" t="s">
        <v>86</v>
      </c>
      <c r="AY91" s="18" t="s">
        <v>117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84</v>
      </c>
      <c r="BK91" s="231">
        <f>ROUND(I91*H91,2)</f>
        <v>0</v>
      </c>
      <c r="BL91" s="18" t="s">
        <v>125</v>
      </c>
      <c r="BM91" s="230" t="s">
        <v>142</v>
      </c>
    </row>
    <row r="92" s="2" customFormat="1" ht="16.5" customHeight="1">
      <c r="A92" s="39"/>
      <c r="B92" s="40"/>
      <c r="C92" s="219" t="s">
        <v>143</v>
      </c>
      <c r="D92" s="219" t="s">
        <v>120</v>
      </c>
      <c r="E92" s="220" t="s">
        <v>144</v>
      </c>
      <c r="F92" s="221" t="s">
        <v>145</v>
      </c>
      <c r="G92" s="222" t="s">
        <v>123</v>
      </c>
      <c r="H92" s="223">
        <v>1</v>
      </c>
      <c r="I92" s="224"/>
      <c r="J92" s="225">
        <f>ROUND(I92*H92,2)</f>
        <v>0</v>
      </c>
      <c r="K92" s="221" t="s">
        <v>124</v>
      </c>
      <c r="L92" s="45"/>
      <c r="M92" s="226" t="s">
        <v>19</v>
      </c>
      <c r="N92" s="227" t="s">
        <v>47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125</v>
      </c>
      <c r="AT92" s="230" t="s">
        <v>120</v>
      </c>
      <c r="AU92" s="230" t="s">
        <v>86</v>
      </c>
      <c r="AY92" s="18" t="s">
        <v>117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84</v>
      </c>
      <c r="BK92" s="231">
        <f>ROUND(I92*H92,2)</f>
        <v>0</v>
      </c>
      <c r="BL92" s="18" t="s">
        <v>125</v>
      </c>
      <c r="BM92" s="230" t="s">
        <v>146</v>
      </c>
    </row>
    <row r="93" s="2" customFormat="1" ht="16.5" customHeight="1">
      <c r="A93" s="39"/>
      <c r="B93" s="40"/>
      <c r="C93" s="219" t="s">
        <v>147</v>
      </c>
      <c r="D93" s="219" t="s">
        <v>120</v>
      </c>
      <c r="E93" s="220" t="s">
        <v>148</v>
      </c>
      <c r="F93" s="221" t="s">
        <v>149</v>
      </c>
      <c r="G93" s="222" t="s">
        <v>123</v>
      </c>
      <c r="H93" s="223">
        <v>1</v>
      </c>
      <c r="I93" s="224"/>
      <c r="J93" s="225">
        <f>ROUND(I93*H93,2)</f>
        <v>0</v>
      </c>
      <c r="K93" s="221" t="s">
        <v>124</v>
      </c>
      <c r="L93" s="45"/>
      <c r="M93" s="226" t="s">
        <v>19</v>
      </c>
      <c r="N93" s="227" t="s">
        <v>47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125</v>
      </c>
      <c r="AT93" s="230" t="s">
        <v>120</v>
      </c>
      <c r="AU93" s="230" t="s">
        <v>86</v>
      </c>
      <c r="AY93" s="18" t="s">
        <v>117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84</v>
      </c>
      <c r="BK93" s="231">
        <f>ROUND(I93*H93,2)</f>
        <v>0</v>
      </c>
      <c r="BL93" s="18" t="s">
        <v>125</v>
      </c>
      <c r="BM93" s="230" t="s">
        <v>150</v>
      </c>
    </row>
    <row r="94" s="12" customFormat="1" ht="22.8" customHeight="1">
      <c r="A94" s="12"/>
      <c r="B94" s="203"/>
      <c r="C94" s="204"/>
      <c r="D94" s="205" t="s">
        <v>75</v>
      </c>
      <c r="E94" s="217" t="s">
        <v>151</v>
      </c>
      <c r="F94" s="217" t="s">
        <v>152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SUM(P95:P99)</f>
        <v>0</v>
      </c>
      <c r="Q94" s="211"/>
      <c r="R94" s="212">
        <f>SUM(R95:R99)</f>
        <v>0</v>
      </c>
      <c r="S94" s="211"/>
      <c r="T94" s="213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4" t="s">
        <v>116</v>
      </c>
      <c r="AT94" s="215" t="s">
        <v>75</v>
      </c>
      <c r="AU94" s="215" t="s">
        <v>84</v>
      </c>
      <c r="AY94" s="214" t="s">
        <v>117</v>
      </c>
      <c r="BK94" s="216">
        <f>SUM(BK95:BK99)</f>
        <v>0</v>
      </c>
    </row>
    <row r="95" s="2" customFormat="1" ht="16.5" customHeight="1">
      <c r="A95" s="39"/>
      <c r="B95" s="40"/>
      <c r="C95" s="219" t="s">
        <v>153</v>
      </c>
      <c r="D95" s="219" t="s">
        <v>120</v>
      </c>
      <c r="E95" s="220" t="s">
        <v>154</v>
      </c>
      <c r="F95" s="221" t="s">
        <v>155</v>
      </c>
      <c r="G95" s="222" t="s">
        <v>123</v>
      </c>
      <c r="H95" s="223">
        <v>6</v>
      </c>
      <c r="I95" s="224"/>
      <c r="J95" s="225">
        <f>ROUND(I95*H95,2)</f>
        <v>0</v>
      </c>
      <c r="K95" s="221" t="s">
        <v>124</v>
      </c>
      <c r="L95" s="45"/>
      <c r="M95" s="226" t="s">
        <v>19</v>
      </c>
      <c r="N95" s="227" t="s">
        <v>47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125</v>
      </c>
      <c r="AT95" s="230" t="s">
        <v>120</v>
      </c>
      <c r="AU95" s="230" t="s">
        <v>86</v>
      </c>
      <c r="AY95" s="18" t="s">
        <v>117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84</v>
      </c>
      <c r="BK95" s="231">
        <f>ROUND(I95*H95,2)</f>
        <v>0</v>
      </c>
      <c r="BL95" s="18" t="s">
        <v>125</v>
      </c>
      <c r="BM95" s="230" t="s">
        <v>156</v>
      </c>
    </row>
    <row r="96" s="13" customFormat="1">
      <c r="A96" s="13"/>
      <c r="B96" s="232"/>
      <c r="C96" s="233"/>
      <c r="D96" s="234" t="s">
        <v>157</v>
      </c>
      <c r="E96" s="235" t="s">
        <v>19</v>
      </c>
      <c r="F96" s="236" t="s">
        <v>158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157</v>
      </c>
      <c r="AU96" s="242" t="s">
        <v>86</v>
      </c>
      <c r="AV96" s="13" t="s">
        <v>84</v>
      </c>
      <c r="AW96" s="13" t="s">
        <v>37</v>
      </c>
      <c r="AX96" s="13" t="s">
        <v>76</v>
      </c>
      <c r="AY96" s="242" t="s">
        <v>117</v>
      </c>
    </row>
    <row r="97" s="14" customFormat="1">
      <c r="A97" s="14"/>
      <c r="B97" s="243"/>
      <c r="C97" s="244"/>
      <c r="D97" s="234" t="s">
        <v>157</v>
      </c>
      <c r="E97" s="245" t="s">
        <v>19</v>
      </c>
      <c r="F97" s="246" t="s">
        <v>159</v>
      </c>
      <c r="G97" s="244"/>
      <c r="H97" s="247">
        <v>6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157</v>
      </c>
      <c r="AU97" s="253" t="s">
        <v>86</v>
      </c>
      <c r="AV97" s="14" t="s">
        <v>86</v>
      </c>
      <c r="AW97" s="14" t="s">
        <v>37</v>
      </c>
      <c r="AX97" s="14" t="s">
        <v>76</v>
      </c>
      <c r="AY97" s="253" t="s">
        <v>117</v>
      </c>
    </row>
    <row r="98" s="2" customFormat="1" ht="16.5" customHeight="1">
      <c r="A98" s="39"/>
      <c r="B98" s="40"/>
      <c r="C98" s="219" t="s">
        <v>160</v>
      </c>
      <c r="D98" s="219" t="s">
        <v>120</v>
      </c>
      <c r="E98" s="220" t="s">
        <v>161</v>
      </c>
      <c r="F98" s="221" t="s">
        <v>162</v>
      </c>
      <c r="G98" s="222" t="s">
        <v>123</v>
      </c>
      <c r="H98" s="223">
        <v>1</v>
      </c>
      <c r="I98" s="224"/>
      <c r="J98" s="225">
        <f>ROUND(I98*H98,2)</f>
        <v>0</v>
      </c>
      <c r="K98" s="221" t="s">
        <v>124</v>
      </c>
      <c r="L98" s="45"/>
      <c r="M98" s="226" t="s">
        <v>19</v>
      </c>
      <c r="N98" s="227" t="s">
        <v>47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125</v>
      </c>
      <c r="AT98" s="230" t="s">
        <v>120</v>
      </c>
      <c r="AU98" s="230" t="s">
        <v>86</v>
      </c>
      <c r="AY98" s="18" t="s">
        <v>117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84</v>
      </c>
      <c r="BK98" s="231">
        <f>ROUND(I98*H98,2)</f>
        <v>0</v>
      </c>
      <c r="BL98" s="18" t="s">
        <v>125</v>
      </c>
      <c r="BM98" s="230" t="s">
        <v>163</v>
      </c>
    </row>
    <row r="99" s="2" customFormat="1" ht="16.5" customHeight="1">
      <c r="A99" s="39"/>
      <c r="B99" s="40"/>
      <c r="C99" s="219" t="s">
        <v>164</v>
      </c>
      <c r="D99" s="219" t="s">
        <v>120</v>
      </c>
      <c r="E99" s="220" t="s">
        <v>165</v>
      </c>
      <c r="F99" s="221" t="s">
        <v>166</v>
      </c>
      <c r="G99" s="222" t="s">
        <v>123</v>
      </c>
      <c r="H99" s="223">
        <v>1</v>
      </c>
      <c r="I99" s="224"/>
      <c r="J99" s="225">
        <f>ROUND(I99*H99,2)</f>
        <v>0</v>
      </c>
      <c r="K99" s="221" t="s">
        <v>124</v>
      </c>
      <c r="L99" s="45"/>
      <c r="M99" s="254" t="s">
        <v>19</v>
      </c>
      <c r="N99" s="255" t="s">
        <v>47</v>
      </c>
      <c r="O99" s="256"/>
      <c r="P99" s="257">
        <f>O99*H99</f>
        <v>0</v>
      </c>
      <c r="Q99" s="257">
        <v>0</v>
      </c>
      <c r="R99" s="257">
        <f>Q99*H99</f>
        <v>0</v>
      </c>
      <c r="S99" s="257">
        <v>0</v>
      </c>
      <c r="T99" s="25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125</v>
      </c>
      <c r="AT99" s="230" t="s">
        <v>120</v>
      </c>
      <c r="AU99" s="230" t="s">
        <v>86</v>
      </c>
      <c r="AY99" s="18" t="s">
        <v>117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84</v>
      </c>
      <c r="BK99" s="231">
        <f>ROUND(I99*H99,2)</f>
        <v>0</v>
      </c>
      <c r="BL99" s="18" t="s">
        <v>125</v>
      </c>
      <c r="BM99" s="230" t="s">
        <v>167</v>
      </c>
    </row>
    <row r="100" s="2" customFormat="1" ht="6.96" customHeight="1">
      <c r="A100" s="39"/>
      <c r="B100" s="60"/>
      <c r="C100" s="61"/>
      <c r="D100" s="61"/>
      <c r="E100" s="61"/>
      <c r="F100" s="61"/>
      <c r="G100" s="61"/>
      <c r="H100" s="61"/>
      <c r="I100" s="167"/>
      <c r="J100" s="61"/>
      <c r="K100" s="61"/>
      <c r="L100" s="45"/>
      <c r="M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</sheetData>
  <sheetProtection sheet="1" autoFilter="0" formatColumns="0" formatRows="0" objects="1" scenarios="1" spinCount="100000" saltValue="Pg2zhtl0qNcjm+hRlGDj2J3hH4BiMGdMxtecoelP4gjgo2T1CMgRvL+ySE9OqGVfTeWpl8IuNCAfGIIP5s7EGw==" hashValue="rIV+2tRAuDaT77jUVXJYDafAyRmBtX4PFw/CNR6oCP1nY79bt9CvViLlAekI+mPdGqBIhgHZNYXl85JwTHl0ng==" algorithmName="SHA-512" password="CC35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90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Nymburk - školní dvůr ZŠ Tyršova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91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168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23. 6. 2020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30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33</v>
      </c>
      <c r="E20" s="39"/>
      <c r="F20" s="39"/>
      <c r="G20" s="39"/>
      <c r="H20" s="39"/>
      <c r="I20" s="141" t="s">
        <v>26</v>
      </c>
      <c r="J20" s="140" t="s">
        <v>34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35</v>
      </c>
      <c r="F21" s="39"/>
      <c r="G21" s="39"/>
      <c r="H21" s="39"/>
      <c r="I21" s="141" t="s">
        <v>29</v>
      </c>
      <c r="J21" s="140" t="s">
        <v>36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38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39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ROUND(J104,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ROUND((SUM(BE104:BE432)),  2)</f>
        <v>0</v>
      </c>
      <c r="G33" s="39"/>
      <c r="H33" s="39"/>
      <c r="I33" s="156">
        <v>0.20999999999999999</v>
      </c>
      <c r="J33" s="155">
        <f>ROUND(((SUM(BE104:BE432))*I33),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ROUND((SUM(BF104:BF432)),  2)</f>
        <v>0</v>
      </c>
      <c r="G34" s="39"/>
      <c r="H34" s="39"/>
      <c r="I34" s="156">
        <v>0.14999999999999999</v>
      </c>
      <c r="J34" s="155">
        <f>ROUND(((SUM(BF104:BF432))*I34),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ROUND((SUM(BG104:BG432)),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ROUND((SUM(BH104:BH432)),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ROUND((SUM(BI104:BI432)),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Nymburk - školní dvůr ZŠ Tyršova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Sportovní hřiště 33x16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Nymburk</v>
      </c>
      <c r="G52" s="41"/>
      <c r="H52" s="41"/>
      <c r="I52" s="141" t="s">
        <v>23</v>
      </c>
      <c r="J52" s="73" t="str">
        <f>IF(J12="","",J12)</f>
        <v>23. 6. 2020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Nymburk</v>
      </c>
      <c r="G54" s="41"/>
      <c r="H54" s="41"/>
      <c r="I54" s="141" t="s">
        <v>33</v>
      </c>
      <c r="J54" s="37" t="str">
        <f>E21</f>
        <v>Eva Palová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41" t="s">
        <v>38</v>
      </c>
      <c r="J55" s="37" t="str">
        <f>E24</f>
        <v>Marek Pala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94</v>
      </c>
      <c r="D57" s="173"/>
      <c r="E57" s="173"/>
      <c r="F57" s="173"/>
      <c r="G57" s="173"/>
      <c r="H57" s="173"/>
      <c r="I57" s="174"/>
      <c r="J57" s="175" t="s">
        <v>95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J104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1"/>
      <c r="J60" s="182">
        <f>J105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170</v>
      </c>
      <c r="E61" s="187"/>
      <c r="F61" s="187"/>
      <c r="G61" s="187"/>
      <c r="H61" s="187"/>
      <c r="I61" s="188"/>
      <c r="J61" s="189">
        <f>J106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4"/>
      <c r="C62" s="185"/>
      <c r="D62" s="186" t="s">
        <v>171</v>
      </c>
      <c r="E62" s="187"/>
      <c r="F62" s="187"/>
      <c r="G62" s="187"/>
      <c r="H62" s="187"/>
      <c r="I62" s="188"/>
      <c r="J62" s="189">
        <f>J107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4"/>
      <c r="C63" s="185"/>
      <c r="D63" s="186" t="s">
        <v>172</v>
      </c>
      <c r="E63" s="187"/>
      <c r="F63" s="187"/>
      <c r="G63" s="187"/>
      <c r="H63" s="187"/>
      <c r="I63" s="188"/>
      <c r="J63" s="189">
        <f>J122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1.84" customHeight="1">
      <c r="A64" s="10"/>
      <c r="B64" s="184"/>
      <c r="C64" s="185"/>
      <c r="D64" s="186" t="s">
        <v>173</v>
      </c>
      <c r="E64" s="187"/>
      <c r="F64" s="187"/>
      <c r="G64" s="187"/>
      <c r="H64" s="187"/>
      <c r="I64" s="188"/>
      <c r="J64" s="189">
        <f>J137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4"/>
      <c r="C65" s="185"/>
      <c r="D65" s="186" t="s">
        <v>174</v>
      </c>
      <c r="E65" s="187"/>
      <c r="F65" s="187"/>
      <c r="G65" s="187"/>
      <c r="H65" s="187"/>
      <c r="I65" s="188"/>
      <c r="J65" s="189">
        <f>J147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4"/>
      <c r="C66" s="185"/>
      <c r="D66" s="186" t="s">
        <v>175</v>
      </c>
      <c r="E66" s="187"/>
      <c r="F66" s="187"/>
      <c r="G66" s="187"/>
      <c r="H66" s="187"/>
      <c r="I66" s="188"/>
      <c r="J66" s="189">
        <f>J187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85"/>
      <c r="D67" s="186" t="s">
        <v>176</v>
      </c>
      <c r="E67" s="187"/>
      <c r="F67" s="187"/>
      <c r="G67" s="187"/>
      <c r="H67" s="187"/>
      <c r="I67" s="188"/>
      <c r="J67" s="189">
        <f>J189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177</v>
      </c>
      <c r="E68" s="187"/>
      <c r="F68" s="187"/>
      <c r="G68" s="187"/>
      <c r="H68" s="187"/>
      <c r="I68" s="188"/>
      <c r="J68" s="189">
        <f>J219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4"/>
      <c r="C69" s="185"/>
      <c r="D69" s="186" t="s">
        <v>178</v>
      </c>
      <c r="E69" s="187"/>
      <c r="F69" s="187"/>
      <c r="G69" s="187"/>
      <c r="H69" s="187"/>
      <c r="I69" s="188"/>
      <c r="J69" s="189">
        <f>J220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4"/>
      <c r="C70" s="185"/>
      <c r="D70" s="186" t="s">
        <v>179</v>
      </c>
      <c r="E70" s="187"/>
      <c r="F70" s="187"/>
      <c r="G70" s="187"/>
      <c r="H70" s="187"/>
      <c r="I70" s="188"/>
      <c r="J70" s="189">
        <f>J224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180</v>
      </c>
      <c r="E71" s="187"/>
      <c r="F71" s="187"/>
      <c r="G71" s="187"/>
      <c r="H71" s="187"/>
      <c r="I71" s="188"/>
      <c r="J71" s="189">
        <f>J275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4"/>
      <c r="C72" s="185"/>
      <c r="D72" s="186" t="s">
        <v>181</v>
      </c>
      <c r="E72" s="187"/>
      <c r="F72" s="187"/>
      <c r="G72" s="187"/>
      <c r="H72" s="187"/>
      <c r="I72" s="188"/>
      <c r="J72" s="189">
        <f>J276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4"/>
      <c r="C73" s="185"/>
      <c r="D73" s="186" t="s">
        <v>182</v>
      </c>
      <c r="E73" s="187"/>
      <c r="F73" s="187"/>
      <c r="G73" s="187"/>
      <c r="H73" s="187"/>
      <c r="I73" s="188"/>
      <c r="J73" s="189">
        <f>J313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4"/>
      <c r="C74" s="185"/>
      <c r="D74" s="186" t="s">
        <v>183</v>
      </c>
      <c r="E74" s="187"/>
      <c r="F74" s="187"/>
      <c r="G74" s="187"/>
      <c r="H74" s="187"/>
      <c r="I74" s="188"/>
      <c r="J74" s="189">
        <f>J329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4"/>
      <c r="C75" s="185"/>
      <c r="D75" s="186" t="s">
        <v>184</v>
      </c>
      <c r="E75" s="187"/>
      <c r="F75" s="187"/>
      <c r="G75" s="187"/>
      <c r="H75" s="187"/>
      <c r="I75" s="188"/>
      <c r="J75" s="189">
        <f>J345</f>
        <v>0</v>
      </c>
      <c r="K75" s="185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85"/>
      <c r="D76" s="186" t="s">
        <v>185</v>
      </c>
      <c r="E76" s="187"/>
      <c r="F76" s="187"/>
      <c r="G76" s="187"/>
      <c r="H76" s="187"/>
      <c r="I76" s="188"/>
      <c r="J76" s="189">
        <f>J351</f>
        <v>0</v>
      </c>
      <c r="K76" s="185"/>
      <c r="L76" s="19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4"/>
      <c r="C77" s="185"/>
      <c r="D77" s="186" t="s">
        <v>186</v>
      </c>
      <c r="E77" s="187"/>
      <c r="F77" s="187"/>
      <c r="G77" s="187"/>
      <c r="H77" s="187"/>
      <c r="I77" s="188"/>
      <c r="J77" s="189">
        <f>J352</f>
        <v>0</v>
      </c>
      <c r="K77" s="185"/>
      <c r="L77" s="19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4"/>
      <c r="C78" s="185"/>
      <c r="D78" s="186" t="s">
        <v>187</v>
      </c>
      <c r="E78" s="187"/>
      <c r="F78" s="187"/>
      <c r="G78" s="187"/>
      <c r="H78" s="187"/>
      <c r="I78" s="188"/>
      <c r="J78" s="189">
        <f>J372</f>
        <v>0</v>
      </c>
      <c r="K78" s="185"/>
      <c r="L78" s="19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85"/>
      <c r="D79" s="186" t="s">
        <v>188</v>
      </c>
      <c r="E79" s="187"/>
      <c r="F79" s="187"/>
      <c r="G79" s="187"/>
      <c r="H79" s="187"/>
      <c r="I79" s="188"/>
      <c r="J79" s="189">
        <f>J376</f>
        <v>0</v>
      </c>
      <c r="K79" s="185"/>
      <c r="L79" s="19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85"/>
      <c r="D80" s="186" t="s">
        <v>189</v>
      </c>
      <c r="E80" s="187"/>
      <c r="F80" s="187"/>
      <c r="G80" s="187"/>
      <c r="H80" s="187"/>
      <c r="I80" s="188"/>
      <c r="J80" s="189">
        <f>J378</f>
        <v>0</v>
      </c>
      <c r="K80" s="185"/>
      <c r="L80" s="19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190</v>
      </c>
      <c r="E81" s="180"/>
      <c r="F81" s="180"/>
      <c r="G81" s="180"/>
      <c r="H81" s="180"/>
      <c r="I81" s="181"/>
      <c r="J81" s="182">
        <f>J384</f>
        <v>0</v>
      </c>
      <c r="K81" s="178"/>
      <c r="L81" s="18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4"/>
      <c r="C82" s="185"/>
      <c r="D82" s="186" t="s">
        <v>191</v>
      </c>
      <c r="E82" s="187"/>
      <c r="F82" s="187"/>
      <c r="G82" s="187"/>
      <c r="H82" s="187"/>
      <c r="I82" s="188"/>
      <c r="J82" s="189">
        <f>J385</f>
        <v>0</v>
      </c>
      <c r="K82" s="185"/>
      <c r="L82" s="19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85"/>
      <c r="D83" s="186" t="s">
        <v>192</v>
      </c>
      <c r="E83" s="187"/>
      <c r="F83" s="187"/>
      <c r="G83" s="187"/>
      <c r="H83" s="187"/>
      <c r="I83" s="188"/>
      <c r="J83" s="189">
        <f>J394</f>
        <v>0</v>
      </c>
      <c r="K83" s="185"/>
      <c r="L83" s="19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85"/>
      <c r="D84" s="186" t="s">
        <v>193</v>
      </c>
      <c r="E84" s="187"/>
      <c r="F84" s="187"/>
      <c r="G84" s="187"/>
      <c r="H84" s="187"/>
      <c r="I84" s="188"/>
      <c r="J84" s="189">
        <f>J429</f>
        <v>0</v>
      </c>
      <c r="K84" s="185"/>
      <c r="L84" s="19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167"/>
      <c r="J86" s="61"/>
      <c r="K86" s="6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170"/>
      <c r="J90" s="63"/>
      <c r="K90" s="63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101</v>
      </c>
      <c r="D91" s="41"/>
      <c r="E91" s="41"/>
      <c r="F91" s="41"/>
      <c r="G91" s="41"/>
      <c r="H91" s="41"/>
      <c r="I91" s="137"/>
      <c r="J91" s="41"/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137"/>
      <c r="J93" s="41"/>
      <c r="K93" s="41"/>
      <c r="L93" s="13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71" t="str">
        <f>E7</f>
        <v>Nymburk - školní dvůr ZŠ Tyršova</v>
      </c>
      <c r="F94" s="33"/>
      <c r="G94" s="33"/>
      <c r="H94" s="33"/>
      <c r="I94" s="137"/>
      <c r="J94" s="41"/>
      <c r="K94" s="41"/>
      <c r="L94" s="13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91</v>
      </c>
      <c r="D95" s="41"/>
      <c r="E95" s="41"/>
      <c r="F95" s="41"/>
      <c r="G95" s="41"/>
      <c r="H95" s="41"/>
      <c r="I95" s="137"/>
      <c r="J95" s="41"/>
      <c r="K95" s="41"/>
      <c r="L95" s="13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E9</f>
        <v>SO 01 - Sportovní hřiště 33x16</v>
      </c>
      <c r="F96" s="41"/>
      <c r="G96" s="41"/>
      <c r="H96" s="41"/>
      <c r="I96" s="137"/>
      <c r="J96" s="41"/>
      <c r="K96" s="41"/>
      <c r="L96" s="13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137"/>
      <c r="J97" s="41"/>
      <c r="K97" s="41"/>
      <c r="L97" s="13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F12</f>
        <v>Nymburk</v>
      </c>
      <c r="G98" s="41"/>
      <c r="H98" s="41"/>
      <c r="I98" s="141" t="s">
        <v>23</v>
      </c>
      <c r="J98" s="73" t="str">
        <f>IF(J12="","",J12)</f>
        <v>23. 6. 2020</v>
      </c>
      <c r="K98" s="41"/>
      <c r="L98" s="13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137"/>
      <c r="J99" s="41"/>
      <c r="K99" s="41"/>
      <c r="L99" s="13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25</v>
      </c>
      <c r="D100" s="41"/>
      <c r="E100" s="41"/>
      <c r="F100" s="28" t="str">
        <f>E15</f>
        <v>Město Nymburk</v>
      </c>
      <c r="G100" s="41"/>
      <c r="H100" s="41"/>
      <c r="I100" s="141" t="s">
        <v>33</v>
      </c>
      <c r="J100" s="37" t="str">
        <f>E21</f>
        <v>Eva Palová</v>
      </c>
      <c r="K100" s="41"/>
      <c r="L100" s="13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31</v>
      </c>
      <c r="D101" s="41"/>
      <c r="E101" s="41"/>
      <c r="F101" s="28" t="str">
        <f>IF(E18="","",E18)</f>
        <v>Vyplň údaj</v>
      </c>
      <c r="G101" s="41"/>
      <c r="H101" s="41"/>
      <c r="I101" s="141" t="s">
        <v>38</v>
      </c>
      <c r="J101" s="37" t="str">
        <f>E24</f>
        <v>Marek Pala</v>
      </c>
      <c r="K101" s="41"/>
      <c r="L101" s="13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137"/>
      <c r="J102" s="41"/>
      <c r="K102" s="41"/>
      <c r="L102" s="13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91"/>
      <c r="B103" s="192"/>
      <c r="C103" s="193" t="s">
        <v>102</v>
      </c>
      <c r="D103" s="194" t="s">
        <v>61</v>
      </c>
      <c r="E103" s="194" t="s">
        <v>57</v>
      </c>
      <c r="F103" s="194" t="s">
        <v>58</v>
      </c>
      <c r="G103" s="194" t="s">
        <v>103</v>
      </c>
      <c r="H103" s="194" t="s">
        <v>104</v>
      </c>
      <c r="I103" s="195" t="s">
        <v>105</v>
      </c>
      <c r="J103" s="194" t="s">
        <v>95</v>
      </c>
      <c r="K103" s="196" t="s">
        <v>106</v>
      </c>
      <c r="L103" s="197"/>
      <c r="M103" s="93" t="s">
        <v>19</v>
      </c>
      <c r="N103" s="94" t="s">
        <v>46</v>
      </c>
      <c r="O103" s="94" t="s">
        <v>107</v>
      </c>
      <c r="P103" s="94" t="s">
        <v>108</v>
      </c>
      <c r="Q103" s="94" t="s">
        <v>109</v>
      </c>
      <c r="R103" s="94" t="s">
        <v>110</v>
      </c>
      <c r="S103" s="94" t="s">
        <v>111</v>
      </c>
      <c r="T103" s="95" t="s">
        <v>112</v>
      </c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</row>
    <row r="104" s="2" customFormat="1" ht="22.8" customHeight="1">
      <c r="A104" s="39"/>
      <c r="B104" s="40"/>
      <c r="C104" s="100" t="s">
        <v>113</v>
      </c>
      <c r="D104" s="41"/>
      <c r="E104" s="41"/>
      <c r="F104" s="41"/>
      <c r="G104" s="41"/>
      <c r="H104" s="41"/>
      <c r="I104" s="137"/>
      <c r="J104" s="198">
        <f>BK104</f>
        <v>0</v>
      </c>
      <c r="K104" s="41"/>
      <c r="L104" s="45"/>
      <c r="M104" s="96"/>
      <c r="N104" s="199"/>
      <c r="O104" s="97"/>
      <c r="P104" s="200">
        <f>P105+P384</f>
        <v>0</v>
      </c>
      <c r="Q104" s="97"/>
      <c r="R104" s="200">
        <f>R105+R384</f>
        <v>73.719221219999994</v>
      </c>
      <c r="S104" s="97"/>
      <c r="T104" s="201">
        <f>T105+T384</f>
        <v>5.7249999999999996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75</v>
      </c>
      <c r="AU104" s="18" t="s">
        <v>96</v>
      </c>
      <c r="BK104" s="202">
        <f>BK105+BK384</f>
        <v>0</v>
      </c>
    </row>
    <row r="105" s="12" customFormat="1" ht="25.92" customHeight="1">
      <c r="A105" s="12"/>
      <c r="B105" s="203"/>
      <c r="C105" s="204"/>
      <c r="D105" s="205" t="s">
        <v>75</v>
      </c>
      <c r="E105" s="206" t="s">
        <v>194</v>
      </c>
      <c r="F105" s="206" t="s">
        <v>195</v>
      </c>
      <c r="G105" s="204"/>
      <c r="H105" s="204"/>
      <c r="I105" s="207"/>
      <c r="J105" s="208">
        <f>BK105</f>
        <v>0</v>
      </c>
      <c r="K105" s="204"/>
      <c r="L105" s="209"/>
      <c r="M105" s="210"/>
      <c r="N105" s="211"/>
      <c r="O105" s="211"/>
      <c r="P105" s="212">
        <f>P106+P219+P275+P351+P376+P378</f>
        <v>0</v>
      </c>
      <c r="Q105" s="211"/>
      <c r="R105" s="212">
        <f>R106+R219+R275+R351+R376+R378</f>
        <v>70.975574420000001</v>
      </c>
      <c r="S105" s="211"/>
      <c r="T105" s="213">
        <f>T106+T219+T275+T351+T376+T378</f>
        <v>5.7249999999999996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4" t="s">
        <v>84</v>
      </c>
      <c r="AT105" s="215" t="s">
        <v>75</v>
      </c>
      <c r="AU105" s="215" t="s">
        <v>76</v>
      </c>
      <c r="AY105" s="214" t="s">
        <v>117</v>
      </c>
      <c r="BK105" s="216">
        <f>BK106+BK219+BK275+BK351+BK376+BK378</f>
        <v>0</v>
      </c>
    </row>
    <row r="106" s="12" customFormat="1" ht="22.8" customHeight="1">
      <c r="A106" s="12"/>
      <c r="B106" s="203"/>
      <c r="C106" s="204"/>
      <c r="D106" s="205" t="s">
        <v>75</v>
      </c>
      <c r="E106" s="217" t="s">
        <v>84</v>
      </c>
      <c r="F106" s="217" t="s">
        <v>196</v>
      </c>
      <c r="G106" s="204"/>
      <c r="H106" s="204"/>
      <c r="I106" s="207"/>
      <c r="J106" s="218">
        <f>BK106</f>
        <v>0</v>
      </c>
      <c r="K106" s="204"/>
      <c r="L106" s="209"/>
      <c r="M106" s="210"/>
      <c r="N106" s="211"/>
      <c r="O106" s="211"/>
      <c r="P106" s="212">
        <f>P107+P122+P147+P187+P189</f>
        <v>0</v>
      </c>
      <c r="Q106" s="211"/>
      <c r="R106" s="212">
        <f>R107+R122+R147+R187+R189</f>
        <v>0.020674000000000001</v>
      </c>
      <c r="S106" s="211"/>
      <c r="T106" s="213">
        <f>T107+T122+T147+T187+T189</f>
        <v>5.7249999999999996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4" t="s">
        <v>84</v>
      </c>
      <c r="AT106" s="215" t="s">
        <v>75</v>
      </c>
      <c r="AU106" s="215" t="s">
        <v>84</v>
      </c>
      <c r="AY106" s="214" t="s">
        <v>117</v>
      </c>
      <c r="BK106" s="216">
        <f>BK107+BK122+BK147+BK187+BK189</f>
        <v>0</v>
      </c>
    </row>
    <row r="107" s="12" customFormat="1" ht="20.88" customHeight="1">
      <c r="A107" s="12"/>
      <c r="B107" s="203"/>
      <c r="C107" s="204"/>
      <c r="D107" s="205" t="s">
        <v>75</v>
      </c>
      <c r="E107" s="217" t="s">
        <v>197</v>
      </c>
      <c r="F107" s="217" t="s">
        <v>198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SUM(P108:P121)</f>
        <v>0</v>
      </c>
      <c r="Q107" s="211"/>
      <c r="R107" s="212">
        <f>SUM(R108:R121)</f>
        <v>0</v>
      </c>
      <c r="S107" s="211"/>
      <c r="T107" s="213">
        <f>SUM(T108:T121)</f>
        <v>5.7249999999999996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4" t="s">
        <v>84</v>
      </c>
      <c r="AT107" s="215" t="s">
        <v>75</v>
      </c>
      <c r="AU107" s="215" t="s">
        <v>86</v>
      </c>
      <c r="AY107" s="214" t="s">
        <v>117</v>
      </c>
      <c r="BK107" s="216">
        <f>SUM(BK108:BK121)</f>
        <v>0</v>
      </c>
    </row>
    <row r="108" s="2" customFormat="1" ht="21.75" customHeight="1">
      <c r="A108" s="39"/>
      <c r="B108" s="40"/>
      <c r="C108" s="219" t="s">
        <v>84</v>
      </c>
      <c r="D108" s="219" t="s">
        <v>120</v>
      </c>
      <c r="E108" s="220" t="s">
        <v>199</v>
      </c>
      <c r="F108" s="221" t="s">
        <v>200</v>
      </c>
      <c r="G108" s="222" t="s">
        <v>201</v>
      </c>
      <c r="H108" s="223">
        <v>2</v>
      </c>
      <c r="I108" s="224"/>
      <c r="J108" s="225">
        <f>ROUND(I108*H108,2)</f>
        <v>0</v>
      </c>
      <c r="K108" s="221" t="s">
        <v>124</v>
      </c>
      <c r="L108" s="45"/>
      <c r="M108" s="226" t="s">
        <v>19</v>
      </c>
      <c r="N108" s="227" t="s">
        <v>47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136</v>
      </c>
      <c r="AT108" s="230" t="s">
        <v>120</v>
      </c>
      <c r="AU108" s="230" t="s">
        <v>130</v>
      </c>
      <c r="AY108" s="18" t="s">
        <v>117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84</v>
      </c>
      <c r="BK108" s="231">
        <f>ROUND(I108*H108,2)</f>
        <v>0</v>
      </c>
      <c r="BL108" s="18" t="s">
        <v>136</v>
      </c>
      <c r="BM108" s="230" t="s">
        <v>202</v>
      </c>
    </row>
    <row r="109" s="2" customFormat="1" ht="33" customHeight="1">
      <c r="A109" s="39"/>
      <c r="B109" s="40"/>
      <c r="C109" s="219" t="s">
        <v>86</v>
      </c>
      <c r="D109" s="219" t="s">
        <v>120</v>
      </c>
      <c r="E109" s="220" t="s">
        <v>203</v>
      </c>
      <c r="F109" s="221" t="s">
        <v>204</v>
      </c>
      <c r="G109" s="222" t="s">
        <v>201</v>
      </c>
      <c r="H109" s="223">
        <v>2</v>
      </c>
      <c r="I109" s="224"/>
      <c r="J109" s="225">
        <f>ROUND(I109*H109,2)</f>
        <v>0</v>
      </c>
      <c r="K109" s="221" t="s">
        <v>124</v>
      </c>
      <c r="L109" s="45"/>
      <c r="M109" s="226" t="s">
        <v>19</v>
      </c>
      <c r="N109" s="227" t="s">
        <v>47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136</v>
      </c>
      <c r="AT109" s="230" t="s">
        <v>120</v>
      </c>
      <c r="AU109" s="230" t="s">
        <v>130</v>
      </c>
      <c r="AY109" s="18" t="s">
        <v>117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84</v>
      </c>
      <c r="BK109" s="231">
        <f>ROUND(I109*H109,2)</f>
        <v>0</v>
      </c>
      <c r="BL109" s="18" t="s">
        <v>136</v>
      </c>
      <c r="BM109" s="230" t="s">
        <v>205</v>
      </c>
    </row>
    <row r="110" s="2" customFormat="1" ht="55.5" customHeight="1">
      <c r="A110" s="39"/>
      <c r="B110" s="40"/>
      <c r="C110" s="219" t="s">
        <v>130</v>
      </c>
      <c r="D110" s="219" t="s">
        <v>120</v>
      </c>
      <c r="E110" s="220" t="s">
        <v>206</v>
      </c>
      <c r="F110" s="221" t="s">
        <v>207</v>
      </c>
      <c r="G110" s="222" t="s">
        <v>208</v>
      </c>
      <c r="H110" s="223">
        <v>5</v>
      </c>
      <c r="I110" s="224"/>
      <c r="J110" s="225">
        <f>ROUND(I110*H110,2)</f>
        <v>0</v>
      </c>
      <c r="K110" s="221" t="s">
        <v>124</v>
      </c>
      <c r="L110" s="45"/>
      <c r="M110" s="226" t="s">
        <v>19</v>
      </c>
      <c r="N110" s="227" t="s">
        <v>47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0.29499999999999998</v>
      </c>
      <c r="T110" s="229">
        <f>S110*H110</f>
        <v>1.4749999999999999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136</v>
      </c>
      <c r="AT110" s="230" t="s">
        <v>120</v>
      </c>
      <c r="AU110" s="230" t="s">
        <v>130</v>
      </c>
      <c r="AY110" s="18" t="s">
        <v>117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84</v>
      </c>
      <c r="BK110" s="231">
        <f>ROUND(I110*H110,2)</f>
        <v>0</v>
      </c>
      <c r="BL110" s="18" t="s">
        <v>136</v>
      </c>
      <c r="BM110" s="230" t="s">
        <v>209</v>
      </c>
    </row>
    <row r="111" s="13" customFormat="1">
      <c r="A111" s="13"/>
      <c r="B111" s="232"/>
      <c r="C111" s="233"/>
      <c r="D111" s="234" t="s">
        <v>157</v>
      </c>
      <c r="E111" s="235" t="s">
        <v>19</v>
      </c>
      <c r="F111" s="236" t="s">
        <v>210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157</v>
      </c>
      <c r="AU111" s="242" t="s">
        <v>130</v>
      </c>
      <c r="AV111" s="13" t="s">
        <v>84</v>
      </c>
      <c r="AW111" s="13" t="s">
        <v>37</v>
      </c>
      <c r="AX111" s="13" t="s">
        <v>76</v>
      </c>
      <c r="AY111" s="242" t="s">
        <v>117</v>
      </c>
    </row>
    <row r="112" s="14" customFormat="1">
      <c r="A112" s="14"/>
      <c r="B112" s="243"/>
      <c r="C112" s="244"/>
      <c r="D112" s="234" t="s">
        <v>157</v>
      </c>
      <c r="E112" s="245" t="s">
        <v>19</v>
      </c>
      <c r="F112" s="246" t="s">
        <v>211</v>
      </c>
      <c r="G112" s="244"/>
      <c r="H112" s="247">
        <v>2.5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157</v>
      </c>
      <c r="AU112" s="253" t="s">
        <v>130</v>
      </c>
      <c r="AV112" s="14" t="s">
        <v>86</v>
      </c>
      <c r="AW112" s="14" t="s">
        <v>37</v>
      </c>
      <c r="AX112" s="14" t="s">
        <v>76</v>
      </c>
      <c r="AY112" s="253" t="s">
        <v>117</v>
      </c>
    </row>
    <row r="113" s="14" customFormat="1">
      <c r="A113" s="14"/>
      <c r="B113" s="243"/>
      <c r="C113" s="244"/>
      <c r="D113" s="234" t="s">
        <v>157</v>
      </c>
      <c r="E113" s="245" t="s">
        <v>19</v>
      </c>
      <c r="F113" s="246" t="s">
        <v>212</v>
      </c>
      <c r="G113" s="244"/>
      <c r="H113" s="247">
        <v>2.5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157</v>
      </c>
      <c r="AU113" s="253" t="s">
        <v>130</v>
      </c>
      <c r="AV113" s="14" t="s">
        <v>86</v>
      </c>
      <c r="AW113" s="14" t="s">
        <v>37</v>
      </c>
      <c r="AX113" s="14" t="s">
        <v>76</v>
      </c>
      <c r="AY113" s="253" t="s">
        <v>117</v>
      </c>
    </row>
    <row r="114" s="2" customFormat="1" ht="44.25" customHeight="1">
      <c r="A114" s="39"/>
      <c r="B114" s="40"/>
      <c r="C114" s="219" t="s">
        <v>136</v>
      </c>
      <c r="D114" s="219" t="s">
        <v>120</v>
      </c>
      <c r="E114" s="220" t="s">
        <v>213</v>
      </c>
      <c r="F114" s="221" t="s">
        <v>214</v>
      </c>
      <c r="G114" s="222" t="s">
        <v>208</v>
      </c>
      <c r="H114" s="223">
        <v>5</v>
      </c>
      <c r="I114" s="224"/>
      <c r="J114" s="225">
        <f>ROUND(I114*H114,2)</f>
        <v>0</v>
      </c>
      <c r="K114" s="221" t="s">
        <v>124</v>
      </c>
      <c r="L114" s="45"/>
      <c r="M114" s="226" t="s">
        <v>19</v>
      </c>
      <c r="N114" s="227" t="s">
        <v>47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0.44</v>
      </c>
      <c r="T114" s="229">
        <f>S114*H114</f>
        <v>2.2000000000000002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136</v>
      </c>
      <c r="AT114" s="230" t="s">
        <v>120</v>
      </c>
      <c r="AU114" s="230" t="s">
        <v>130</v>
      </c>
      <c r="AY114" s="18" t="s">
        <v>117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84</v>
      </c>
      <c r="BK114" s="231">
        <f>ROUND(I114*H114,2)</f>
        <v>0</v>
      </c>
      <c r="BL114" s="18" t="s">
        <v>136</v>
      </c>
      <c r="BM114" s="230" t="s">
        <v>215</v>
      </c>
    </row>
    <row r="115" s="13" customFormat="1">
      <c r="A115" s="13"/>
      <c r="B115" s="232"/>
      <c r="C115" s="233"/>
      <c r="D115" s="234" t="s">
        <v>157</v>
      </c>
      <c r="E115" s="235" t="s">
        <v>19</v>
      </c>
      <c r="F115" s="236" t="s">
        <v>210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157</v>
      </c>
      <c r="AU115" s="242" t="s">
        <v>130</v>
      </c>
      <c r="AV115" s="13" t="s">
        <v>84</v>
      </c>
      <c r="AW115" s="13" t="s">
        <v>37</v>
      </c>
      <c r="AX115" s="13" t="s">
        <v>76</v>
      </c>
      <c r="AY115" s="242" t="s">
        <v>117</v>
      </c>
    </row>
    <row r="116" s="14" customFormat="1">
      <c r="A116" s="14"/>
      <c r="B116" s="243"/>
      <c r="C116" s="244"/>
      <c r="D116" s="234" t="s">
        <v>157</v>
      </c>
      <c r="E116" s="245" t="s">
        <v>19</v>
      </c>
      <c r="F116" s="246" t="s">
        <v>211</v>
      </c>
      <c r="G116" s="244"/>
      <c r="H116" s="247">
        <v>2.5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157</v>
      </c>
      <c r="AU116" s="253" t="s">
        <v>130</v>
      </c>
      <c r="AV116" s="14" t="s">
        <v>86</v>
      </c>
      <c r="AW116" s="14" t="s">
        <v>37</v>
      </c>
      <c r="AX116" s="14" t="s">
        <v>76</v>
      </c>
      <c r="AY116" s="253" t="s">
        <v>117</v>
      </c>
    </row>
    <row r="117" s="14" customFormat="1">
      <c r="A117" s="14"/>
      <c r="B117" s="243"/>
      <c r="C117" s="244"/>
      <c r="D117" s="234" t="s">
        <v>157</v>
      </c>
      <c r="E117" s="245" t="s">
        <v>19</v>
      </c>
      <c r="F117" s="246" t="s">
        <v>212</v>
      </c>
      <c r="G117" s="244"/>
      <c r="H117" s="247">
        <v>2.5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157</v>
      </c>
      <c r="AU117" s="253" t="s">
        <v>130</v>
      </c>
      <c r="AV117" s="14" t="s">
        <v>86</v>
      </c>
      <c r="AW117" s="14" t="s">
        <v>37</v>
      </c>
      <c r="AX117" s="14" t="s">
        <v>76</v>
      </c>
      <c r="AY117" s="253" t="s">
        <v>117</v>
      </c>
    </row>
    <row r="118" s="2" customFormat="1" ht="44.25" customHeight="1">
      <c r="A118" s="39"/>
      <c r="B118" s="40"/>
      <c r="C118" s="219" t="s">
        <v>116</v>
      </c>
      <c r="D118" s="219" t="s">
        <v>120</v>
      </c>
      <c r="E118" s="220" t="s">
        <v>216</v>
      </c>
      <c r="F118" s="221" t="s">
        <v>217</v>
      </c>
      <c r="G118" s="222" t="s">
        <v>218</v>
      </c>
      <c r="H118" s="223">
        <v>10</v>
      </c>
      <c r="I118" s="224"/>
      <c r="J118" s="225">
        <f>ROUND(I118*H118,2)</f>
        <v>0</v>
      </c>
      <c r="K118" s="221" t="s">
        <v>219</v>
      </c>
      <c r="L118" s="45"/>
      <c r="M118" s="226" t="s">
        <v>19</v>
      </c>
      <c r="N118" s="227" t="s">
        <v>47</v>
      </c>
      <c r="O118" s="85"/>
      <c r="P118" s="228">
        <f>O118*H118</f>
        <v>0</v>
      </c>
      <c r="Q118" s="228">
        <v>0</v>
      </c>
      <c r="R118" s="228">
        <f>Q118*H118</f>
        <v>0</v>
      </c>
      <c r="S118" s="228">
        <v>0.20499999999999999</v>
      </c>
      <c r="T118" s="229">
        <f>S118*H118</f>
        <v>2.0499999999999998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0" t="s">
        <v>136</v>
      </c>
      <c r="AT118" s="230" t="s">
        <v>120</v>
      </c>
      <c r="AU118" s="230" t="s">
        <v>130</v>
      </c>
      <c r="AY118" s="18" t="s">
        <v>117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8" t="s">
        <v>84</v>
      </c>
      <c r="BK118" s="231">
        <f>ROUND(I118*H118,2)</f>
        <v>0</v>
      </c>
      <c r="BL118" s="18" t="s">
        <v>136</v>
      </c>
      <c r="BM118" s="230" t="s">
        <v>220</v>
      </c>
    </row>
    <row r="119" s="13" customFormat="1">
      <c r="A119" s="13"/>
      <c r="B119" s="232"/>
      <c r="C119" s="233"/>
      <c r="D119" s="234" t="s">
        <v>157</v>
      </c>
      <c r="E119" s="235" t="s">
        <v>19</v>
      </c>
      <c r="F119" s="236" t="s">
        <v>210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157</v>
      </c>
      <c r="AU119" s="242" t="s">
        <v>130</v>
      </c>
      <c r="AV119" s="13" t="s">
        <v>84</v>
      </c>
      <c r="AW119" s="13" t="s">
        <v>37</v>
      </c>
      <c r="AX119" s="13" t="s">
        <v>76</v>
      </c>
      <c r="AY119" s="242" t="s">
        <v>117</v>
      </c>
    </row>
    <row r="120" s="14" customFormat="1">
      <c r="A120" s="14"/>
      <c r="B120" s="243"/>
      <c r="C120" s="244"/>
      <c r="D120" s="234" t="s">
        <v>157</v>
      </c>
      <c r="E120" s="245" t="s">
        <v>19</v>
      </c>
      <c r="F120" s="246" t="s">
        <v>221</v>
      </c>
      <c r="G120" s="244"/>
      <c r="H120" s="247">
        <v>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157</v>
      </c>
      <c r="AU120" s="253" t="s">
        <v>130</v>
      </c>
      <c r="AV120" s="14" t="s">
        <v>86</v>
      </c>
      <c r="AW120" s="14" t="s">
        <v>37</v>
      </c>
      <c r="AX120" s="14" t="s">
        <v>76</v>
      </c>
      <c r="AY120" s="253" t="s">
        <v>117</v>
      </c>
    </row>
    <row r="121" s="14" customFormat="1">
      <c r="A121" s="14"/>
      <c r="B121" s="243"/>
      <c r="C121" s="244"/>
      <c r="D121" s="234" t="s">
        <v>157</v>
      </c>
      <c r="E121" s="245" t="s">
        <v>19</v>
      </c>
      <c r="F121" s="246" t="s">
        <v>222</v>
      </c>
      <c r="G121" s="244"/>
      <c r="H121" s="247">
        <v>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157</v>
      </c>
      <c r="AU121" s="253" t="s">
        <v>130</v>
      </c>
      <c r="AV121" s="14" t="s">
        <v>86</v>
      </c>
      <c r="AW121" s="14" t="s">
        <v>37</v>
      </c>
      <c r="AX121" s="14" t="s">
        <v>76</v>
      </c>
      <c r="AY121" s="253" t="s">
        <v>117</v>
      </c>
    </row>
    <row r="122" s="12" customFormat="1" ht="20.88" customHeight="1">
      <c r="A122" s="12"/>
      <c r="B122" s="203"/>
      <c r="C122" s="204"/>
      <c r="D122" s="205" t="s">
        <v>75</v>
      </c>
      <c r="E122" s="217" t="s">
        <v>223</v>
      </c>
      <c r="F122" s="217" t="s">
        <v>224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P123+SUM(P124:P137)</f>
        <v>0</v>
      </c>
      <c r="Q122" s="211"/>
      <c r="R122" s="212">
        <f>R123+SUM(R124:R137)</f>
        <v>0</v>
      </c>
      <c r="S122" s="211"/>
      <c r="T122" s="213">
        <f>T123+SUM(T124:T137)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86</v>
      </c>
      <c r="AY122" s="214" t="s">
        <v>117</v>
      </c>
      <c r="BK122" s="216">
        <f>BK123+SUM(BK124:BK137)</f>
        <v>0</v>
      </c>
    </row>
    <row r="123" s="2" customFormat="1" ht="21.75" customHeight="1">
      <c r="A123" s="39"/>
      <c r="B123" s="40"/>
      <c r="C123" s="219" t="s">
        <v>143</v>
      </c>
      <c r="D123" s="219" t="s">
        <v>120</v>
      </c>
      <c r="E123" s="220" t="s">
        <v>225</v>
      </c>
      <c r="F123" s="221" t="s">
        <v>226</v>
      </c>
      <c r="G123" s="222" t="s">
        <v>208</v>
      </c>
      <c r="H123" s="223">
        <v>689.12</v>
      </c>
      <c r="I123" s="224"/>
      <c r="J123" s="225">
        <f>ROUND(I123*H123,2)</f>
        <v>0</v>
      </c>
      <c r="K123" s="221" t="s">
        <v>124</v>
      </c>
      <c r="L123" s="45"/>
      <c r="M123" s="226" t="s">
        <v>19</v>
      </c>
      <c r="N123" s="227" t="s">
        <v>47</v>
      </c>
      <c r="O123" s="8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136</v>
      </c>
      <c r="AT123" s="230" t="s">
        <v>120</v>
      </c>
      <c r="AU123" s="230" t="s">
        <v>130</v>
      </c>
      <c r="AY123" s="18" t="s">
        <v>117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136</v>
      </c>
      <c r="BM123" s="230" t="s">
        <v>227</v>
      </c>
    </row>
    <row r="124" s="13" customFormat="1">
      <c r="A124" s="13"/>
      <c r="B124" s="232"/>
      <c r="C124" s="233"/>
      <c r="D124" s="234" t="s">
        <v>157</v>
      </c>
      <c r="E124" s="235" t="s">
        <v>19</v>
      </c>
      <c r="F124" s="236" t="s">
        <v>228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157</v>
      </c>
      <c r="AU124" s="242" t="s">
        <v>130</v>
      </c>
      <c r="AV124" s="13" t="s">
        <v>84</v>
      </c>
      <c r="AW124" s="13" t="s">
        <v>37</v>
      </c>
      <c r="AX124" s="13" t="s">
        <v>76</v>
      </c>
      <c r="AY124" s="242" t="s">
        <v>117</v>
      </c>
    </row>
    <row r="125" s="14" customFormat="1">
      <c r="A125" s="14"/>
      <c r="B125" s="243"/>
      <c r="C125" s="244"/>
      <c r="D125" s="234" t="s">
        <v>157</v>
      </c>
      <c r="E125" s="245" t="s">
        <v>19</v>
      </c>
      <c r="F125" s="246" t="s">
        <v>229</v>
      </c>
      <c r="G125" s="244"/>
      <c r="H125" s="247">
        <v>552.03999999999996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157</v>
      </c>
      <c r="AU125" s="253" t="s">
        <v>130</v>
      </c>
      <c r="AV125" s="14" t="s">
        <v>86</v>
      </c>
      <c r="AW125" s="14" t="s">
        <v>37</v>
      </c>
      <c r="AX125" s="14" t="s">
        <v>76</v>
      </c>
      <c r="AY125" s="253" t="s">
        <v>117</v>
      </c>
    </row>
    <row r="126" s="13" customFormat="1">
      <c r="A126" s="13"/>
      <c r="B126" s="232"/>
      <c r="C126" s="233"/>
      <c r="D126" s="234" t="s">
        <v>157</v>
      </c>
      <c r="E126" s="235" t="s">
        <v>19</v>
      </c>
      <c r="F126" s="236" t="s">
        <v>230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157</v>
      </c>
      <c r="AU126" s="242" t="s">
        <v>130</v>
      </c>
      <c r="AV126" s="13" t="s">
        <v>84</v>
      </c>
      <c r="AW126" s="13" t="s">
        <v>37</v>
      </c>
      <c r="AX126" s="13" t="s">
        <v>76</v>
      </c>
      <c r="AY126" s="242" t="s">
        <v>117</v>
      </c>
    </row>
    <row r="127" s="13" customFormat="1">
      <c r="A127" s="13"/>
      <c r="B127" s="232"/>
      <c r="C127" s="233"/>
      <c r="D127" s="234" t="s">
        <v>157</v>
      </c>
      <c r="E127" s="235" t="s">
        <v>19</v>
      </c>
      <c r="F127" s="236" t="s">
        <v>231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157</v>
      </c>
      <c r="AU127" s="242" t="s">
        <v>130</v>
      </c>
      <c r="AV127" s="13" t="s">
        <v>84</v>
      </c>
      <c r="AW127" s="13" t="s">
        <v>37</v>
      </c>
      <c r="AX127" s="13" t="s">
        <v>76</v>
      </c>
      <c r="AY127" s="242" t="s">
        <v>117</v>
      </c>
    </row>
    <row r="128" s="14" customFormat="1">
      <c r="A128" s="14"/>
      <c r="B128" s="243"/>
      <c r="C128" s="244"/>
      <c r="D128" s="234" t="s">
        <v>157</v>
      </c>
      <c r="E128" s="245" t="s">
        <v>19</v>
      </c>
      <c r="F128" s="246" t="s">
        <v>232</v>
      </c>
      <c r="G128" s="244"/>
      <c r="H128" s="247">
        <v>137.08000000000001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157</v>
      </c>
      <c r="AU128" s="253" t="s">
        <v>130</v>
      </c>
      <c r="AV128" s="14" t="s">
        <v>86</v>
      </c>
      <c r="AW128" s="14" t="s">
        <v>37</v>
      </c>
      <c r="AX128" s="14" t="s">
        <v>76</v>
      </c>
      <c r="AY128" s="253" t="s">
        <v>117</v>
      </c>
    </row>
    <row r="129" s="2" customFormat="1" ht="21.75" customHeight="1">
      <c r="A129" s="39"/>
      <c r="B129" s="40"/>
      <c r="C129" s="219" t="s">
        <v>147</v>
      </c>
      <c r="D129" s="219" t="s">
        <v>120</v>
      </c>
      <c r="E129" s="220" t="s">
        <v>233</v>
      </c>
      <c r="F129" s="221" t="s">
        <v>234</v>
      </c>
      <c r="G129" s="222" t="s">
        <v>235</v>
      </c>
      <c r="H129" s="223">
        <v>158.572</v>
      </c>
      <c r="I129" s="224"/>
      <c r="J129" s="225">
        <f>ROUND(I129*H129,2)</f>
        <v>0</v>
      </c>
      <c r="K129" s="221" t="s">
        <v>124</v>
      </c>
      <c r="L129" s="45"/>
      <c r="M129" s="226" t="s">
        <v>19</v>
      </c>
      <c r="N129" s="227" t="s">
        <v>47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136</v>
      </c>
      <c r="AT129" s="230" t="s">
        <v>120</v>
      </c>
      <c r="AU129" s="230" t="s">
        <v>130</v>
      </c>
      <c r="AY129" s="18" t="s">
        <v>117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136</v>
      </c>
      <c r="BM129" s="230" t="s">
        <v>236</v>
      </c>
    </row>
    <row r="130" s="13" customFormat="1">
      <c r="A130" s="13"/>
      <c r="B130" s="232"/>
      <c r="C130" s="233"/>
      <c r="D130" s="234" t="s">
        <v>157</v>
      </c>
      <c r="E130" s="235" t="s">
        <v>19</v>
      </c>
      <c r="F130" s="236" t="s">
        <v>228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157</v>
      </c>
      <c r="AU130" s="242" t="s">
        <v>130</v>
      </c>
      <c r="AV130" s="13" t="s">
        <v>84</v>
      </c>
      <c r="AW130" s="13" t="s">
        <v>37</v>
      </c>
      <c r="AX130" s="13" t="s">
        <v>76</v>
      </c>
      <c r="AY130" s="242" t="s">
        <v>117</v>
      </c>
    </row>
    <row r="131" s="13" customFormat="1">
      <c r="A131" s="13"/>
      <c r="B131" s="232"/>
      <c r="C131" s="233"/>
      <c r="D131" s="234" t="s">
        <v>157</v>
      </c>
      <c r="E131" s="235" t="s">
        <v>19</v>
      </c>
      <c r="F131" s="236" t="s">
        <v>237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157</v>
      </c>
      <c r="AU131" s="242" t="s">
        <v>130</v>
      </c>
      <c r="AV131" s="13" t="s">
        <v>84</v>
      </c>
      <c r="AW131" s="13" t="s">
        <v>37</v>
      </c>
      <c r="AX131" s="13" t="s">
        <v>76</v>
      </c>
      <c r="AY131" s="242" t="s">
        <v>117</v>
      </c>
    </row>
    <row r="132" s="14" customFormat="1">
      <c r="A132" s="14"/>
      <c r="B132" s="243"/>
      <c r="C132" s="244"/>
      <c r="D132" s="234" t="s">
        <v>157</v>
      </c>
      <c r="E132" s="245" t="s">
        <v>19</v>
      </c>
      <c r="F132" s="246" t="s">
        <v>238</v>
      </c>
      <c r="G132" s="244"/>
      <c r="H132" s="247">
        <v>138.00999999999999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157</v>
      </c>
      <c r="AU132" s="253" t="s">
        <v>130</v>
      </c>
      <c r="AV132" s="14" t="s">
        <v>86</v>
      </c>
      <c r="AW132" s="14" t="s">
        <v>37</v>
      </c>
      <c r="AX132" s="14" t="s">
        <v>76</v>
      </c>
      <c r="AY132" s="253" t="s">
        <v>117</v>
      </c>
    </row>
    <row r="133" s="13" customFormat="1">
      <c r="A133" s="13"/>
      <c r="B133" s="232"/>
      <c r="C133" s="233"/>
      <c r="D133" s="234" t="s">
        <v>157</v>
      </c>
      <c r="E133" s="235" t="s">
        <v>19</v>
      </c>
      <c r="F133" s="236" t="s">
        <v>230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157</v>
      </c>
      <c r="AU133" s="242" t="s">
        <v>130</v>
      </c>
      <c r="AV133" s="13" t="s">
        <v>84</v>
      </c>
      <c r="AW133" s="13" t="s">
        <v>37</v>
      </c>
      <c r="AX133" s="13" t="s">
        <v>76</v>
      </c>
      <c r="AY133" s="242" t="s">
        <v>117</v>
      </c>
    </row>
    <row r="134" s="13" customFormat="1">
      <c r="A134" s="13"/>
      <c r="B134" s="232"/>
      <c r="C134" s="233"/>
      <c r="D134" s="234" t="s">
        <v>157</v>
      </c>
      <c r="E134" s="235" t="s">
        <v>19</v>
      </c>
      <c r="F134" s="236" t="s">
        <v>239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157</v>
      </c>
      <c r="AU134" s="242" t="s">
        <v>130</v>
      </c>
      <c r="AV134" s="13" t="s">
        <v>84</v>
      </c>
      <c r="AW134" s="13" t="s">
        <v>37</v>
      </c>
      <c r="AX134" s="13" t="s">
        <v>76</v>
      </c>
      <c r="AY134" s="242" t="s">
        <v>117</v>
      </c>
    </row>
    <row r="135" s="13" customFormat="1">
      <c r="A135" s="13"/>
      <c r="B135" s="232"/>
      <c r="C135" s="233"/>
      <c r="D135" s="234" t="s">
        <v>157</v>
      </c>
      <c r="E135" s="235" t="s">
        <v>19</v>
      </c>
      <c r="F135" s="236" t="s">
        <v>231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157</v>
      </c>
      <c r="AU135" s="242" t="s">
        <v>130</v>
      </c>
      <c r="AV135" s="13" t="s">
        <v>84</v>
      </c>
      <c r="AW135" s="13" t="s">
        <v>37</v>
      </c>
      <c r="AX135" s="13" t="s">
        <v>76</v>
      </c>
      <c r="AY135" s="242" t="s">
        <v>117</v>
      </c>
    </row>
    <row r="136" s="14" customFormat="1">
      <c r="A136" s="14"/>
      <c r="B136" s="243"/>
      <c r="C136" s="244"/>
      <c r="D136" s="234" t="s">
        <v>157</v>
      </c>
      <c r="E136" s="245" t="s">
        <v>19</v>
      </c>
      <c r="F136" s="246" t="s">
        <v>240</v>
      </c>
      <c r="G136" s="244"/>
      <c r="H136" s="247">
        <v>20.562000000000001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157</v>
      </c>
      <c r="AU136" s="253" t="s">
        <v>130</v>
      </c>
      <c r="AV136" s="14" t="s">
        <v>86</v>
      </c>
      <c r="AW136" s="14" t="s">
        <v>37</v>
      </c>
      <c r="AX136" s="14" t="s">
        <v>76</v>
      </c>
      <c r="AY136" s="253" t="s">
        <v>117</v>
      </c>
    </row>
    <row r="137" s="15" customFormat="1" ht="20.88" customHeight="1">
      <c r="A137" s="15"/>
      <c r="B137" s="259"/>
      <c r="C137" s="260"/>
      <c r="D137" s="261" t="s">
        <v>75</v>
      </c>
      <c r="E137" s="261" t="s">
        <v>241</v>
      </c>
      <c r="F137" s="261" t="s">
        <v>242</v>
      </c>
      <c r="G137" s="260"/>
      <c r="H137" s="260"/>
      <c r="I137" s="262"/>
      <c r="J137" s="263">
        <f>BK137</f>
        <v>0</v>
      </c>
      <c r="K137" s="260"/>
      <c r="L137" s="264"/>
      <c r="M137" s="265"/>
      <c r="N137" s="266"/>
      <c r="O137" s="266"/>
      <c r="P137" s="267">
        <f>SUM(P138:P146)</f>
        <v>0</v>
      </c>
      <c r="Q137" s="266"/>
      <c r="R137" s="267">
        <f>SUM(R138:R146)</f>
        <v>0</v>
      </c>
      <c r="S137" s="266"/>
      <c r="T137" s="268">
        <f>SUM(T138:T146)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269" t="s">
        <v>84</v>
      </c>
      <c r="AT137" s="270" t="s">
        <v>75</v>
      </c>
      <c r="AU137" s="270" t="s">
        <v>130</v>
      </c>
      <c r="AY137" s="269" t="s">
        <v>117</v>
      </c>
      <c r="BK137" s="271">
        <f>SUM(BK138:BK146)</f>
        <v>0</v>
      </c>
    </row>
    <row r="138" s="2" customFormat="1" ht="33" customHeight="1">
      <c r="A138" s="39"/>
      <c r="B138" s="40"/>
      <c r="C138" s="219" t="s">
        <v>153</v>
      </c>
      <c r="D138" s="219" t="s">
        <v>120</v>
      </c>
      <c r="E138" s="220" t="s">
        <v>243</v>
      </c>
      <c r="F138" s="221" t="s">
        <v>244</v>
      </c>
      <c r="G138" s="222" t="s">
        <v>235</v>
      </c>
      <c r="H138" s="223">
        <v>18.666</v>
      </c>
      <c r="I138" s="224"/>
      <c r="J138" s="225">
        <f>ROUND(I138*H138,2)</f>
        <v>0</v>
      </c>
      <c r="K138" s="221" t="s">
        <v>124</v>
      </c>
      <c r="L138" s="45"/>
      <c r="M138" s="226" t="s">
        <v>19</v>
      </c>
      <c r="N138" s="227" t="s">
        <v>47</v>
      </c>
      <c r="O138" s="8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136</v>
      </c>
      <c r="AT138" s="230" t="s">
        <v>120</v>
      </c>
      <c r="AU138" s="230" t="s">
        <v>136</v>
      </c>
      <c r="AY138" s="18" t="s">
        <v>117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136</v>
      </c>
      <c r="BM138" s="230" t="s">
        <v>245</v>
      </c>
    </row>
    <row r="139" s="13" customFormat="1">
      <c r="A139" s="13"/>
      <c r="B139" s="232"/>
      <c r="C139" s="233"/>
      <c r="D139" s="234" t="s">
        <v>157</v>
      </c>
      <c r="E139" s="235" t="s">
        <v>19</v>
      </c>
      <c r="F139" s="236" t="s">
        <v>246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157</v>
      </c>
      <c r="AU139" s="242" t="s">
        <v>136</v>
      </c>
      <c r="AV139" s="13" t="s">
        <v>84</v>
      </c>
      <c r="AW139" s="13" t="s">
        <v>37</v>
      </c>
      <c r="AX139" s="13" t="s">
        <v>76</v>
      </c>
      <c r="AY139" s="242" t="s">
        <v>117</v>
      </c>
    </row>
    <row r="140" s="14" customFormat="1">
      <c r="A140" s="14"/>
      <c r="B140" s="243"/>
      <c r="C140" s="244"/>
      <c r="D140" s="234" t="s">
        <v>157</v>
      </c>
      <c r="E140" s="245" t="s">
        <v>19</v>
      </c>
      <c r="F140" s="246" t="s">
        <v>247</v>
      </c>
      <c r="G140" s="244"/>
      <c r="H140" s="247">
        <v>18.666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157</v>
      </c>
      <c r="AU140" s="253" t="s">
        <v>136</v>
      </c>
      <c r="AV140" s="14" t="s">
        <v>86</v>
      </c>
      <c r="AW140" s="14" t="s">
        <v>37</v>
      </c>
      <c r="AX140" s="14" t="s">
        <v>76</v>
      </c>
      <c r="AY140" s="253" t="s">
        <v>117</v>
      </c>
    </row>
    <row r="141" s="2" customFormat="1" ht="21.75" customHeight="1">
      <c r="A141" s="39"/>
      <c r="B141" s="40"/>
      <c r="C141" s="219" t="s">
        <v>160</v>
      </c>
      <c r="D141" s="219" t="s">
        <v>120</v>
      </c>
      <c r="E141" s="220" t="s">
        <v>248</v>
      </c>
      <c r="F141" s="221" t="s">
        <v>249</v>
      </c>
      <c r="G141" s="222" t="s">
        <v>235</v>
      </c>
      <c r="H141" s="223">
        <v>7.1680000000000001</v>
      </c>
      <c r="I141" s="224"/>
      <c r="J141" s="225">
        <f>ROUND(I141*H141,2)</f>
        <v>0</v>
      </c>
      <c r="K141" s="221" t="s">
        <v>124</v>
      </c>
      <c r="L141" s="45"/>
      <c r="M141" s="226" t="s">
        <v>19</v>
      </c>
      <c r="N141" s="227" t="s">
        <v>47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136</v>
      </c>
      <c r="AT141" s="230" t="s">
        <v>120</v>
      </c>
      <c r="AU141" s="230" t="s">
        <v>136</v>
      </c>
      <c r="AY141" s="18" t="s">
        <v>117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136</v>
      </c>
      <c r="BM141" s="230" t="s">
        <v>250</v>
      </c>
    </row>
    <row r="142" s="13" customFormat="1">
      <c r="A142" s="13"/>
      <c r="B142" s="232"/>
      <c r="C142" s="233"/>
      <c r="D142" s="234" t="s">
        <v>157</v>
      </c>
      <c r="E142" s="235" t="s">
        <v>19</v>
      </c>
      <c r="F142" s="236" t="s">
        <v>251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157</v>
      </c>
      <c r="AU142" s="242" t="s">
        <v>136</v>
      </c>
      <c r="AV142" s="13" t="s">
        <v>84</v>
      </c>
      <c r="AW142" s="13" t="s">
        <v>37</v>
      </c>
      <c r="AX142" s="13" t="s">
        <v>76</v>
      </c>
      <c r="AY142" s="242" t="s">
        <v>117</v>
      </c>
    </row>
    <row r="143" s="14" customFormat="1">
      <c r="A143" s="14"/>
      <c r="B143" s="243"/>
      <c r="C143" s="244"/>
      <c r="D143" s="234" t="s">
        <v>157</v>
      </c>
      <c r="E143" s="245" t="s">
        <v>19</v>
      </c>
      <c r="F143" s="246" t="s">
        <v>252</v>
      </c>
      <c r="G143" s="244"/>
      <c r="H143" s="247">
        <v>4.3520000000000003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157</v>
      </c>
      <c r="AU143" s="253" t="s">
        <v>136</v>
      </c>
      <c r="AV143" s="14" t="s">
        <v>86</v>
      </c>
      <c r="AW143" s="14" t="s">
        <v>37</v>
      </c>
      <c r="AX143" s="14" t="s">
        <v>76</v>
      </c>
      <c r="AY143" s="253" t="s">
        <v>117</v>
      </c>
    </row>
    <row r="144" s="14" customFormat="1">
      <c r="A144" s="14"/>
      <c r="B144" s="243"/>
      <c r="C144" s="244"/>
      <c r="D144" s="234" t="s">
        <v>157</v>
      </c>
      <c r="E144" s="245" t="s">
        <v>19</v>
      </c>
      <c r="F144" s="246" t="s">
        <v>253</v>
      </c>
      <c r="G144" s="244"/>
      <c r="H144" s="247">
        <v>0.80000000000000004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157</v>
      </c>
      <c r="AU144" s="253" t="s">
        <v>136</v>
      </c>
      <c r="AV144" s="14" t="s">
        <v>86</v>
      </c>
      <c r="AW144" s="14" t="s">
        <v>37</v>
      </c>
      <c r="AX144" s="14" t="s">
        <v>76</v>
      </c>
      <c r="AY144" s="253" t="s">
        <v>117</v>
      </c>
    </row>
    <row r="145" s="14" customFormat="1">
      <c r="A145" s="14"/>
      <c r="B145" s="243"/>
      <c r="C145" s="244"/>
      <c r="D145" s="234" t="s">
        <v>157</v>
      </c>
      <c r="E145" s="245" t="s">
        <v>19</v>
      </c>
      <c r="F145" s="246" t="s">
        <v>254</v>
      </c>
      <c r="G145" s="244"/>
      <c r="H145" s="247">
        <v>1.1519999999999999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157</v>
      </c>
      <c r="AU145" s="253" t="s">
        <v>136</v>
      </c>
      <c r="AV145" s="14" t="s">
        <v>86</v>
      </c>
      <c r="AW145" s="14" t="s">
        <v>37</v>
      </c>
      <c r="AX145" s="14" t="s">
        <v>76</v>
      </c>
      <c r="AY145" s="253" t="s">
        <v>117</v>
      </c>
    </row>
    <row r="146" s="14" customFormat="1">
      <c r="A146" s="14"/>
      <c r="B146" s="243"/>
      <c r="C146" s="244"/>
      <c r="D146" s="234" t="s">
        <v>157</v>
      </c>
      <c r="E146" s="245" t="s">
        <v>19</v>
      </c>
      <c r="F146" s="246" t="s">
        <v>255</v>
      </c>
      <c r="G146" s="244"/>
      <c r="H146" s="247">
        <v>0.86399999999999999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157</v>
      </c>
      <c r="AU146" s="253" t="s">
        <v>136</v>
      </c>
      <c r="AV146" s="14" t="s">
        <v>86</v>
      </c>
      <c r="AW146" s="14" t="s">
        <v>37</v>
      </c>
      <c r="AX146" s="14" t="s">
        <v>76</v>
      </c>
      <c r="AY146" s="253" t="s">
        <v>117</v>
      </c>
    </row>
    <row r="147" s="12" customFormat="1" ht="20.88" customHeight="1">
      <c r="A147" s="12"/>
      <c r="B147" s="203"/>
      <c r="C147" s="204"/>
      <c r="D147" s="205" t="s">
        <v>75</v>
      </c>
      <c r="E147" s="217" t="s">
        <v>256</v>
      </c>
      <c r="F147" s="217" t="s">
        <v>257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SUM(P148:P186)</f>
        <v>0</v>
      </c>
      <c r="Q147" s="211"/>
      <c r="R147" s="212">
        <f>SUM(R148:R186)</f>
        <v>0</v>
      </c>
      <c r="S147" s="211"/>
      <c r="T147" s="213">
        <f>SUM(T148:T186)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86</v>
      </c>
      <c r="AY147" s="214" t="s">
        <v>117</v>
      </c>
      <c r="BK147" s="216">
        <f>SUM(BK148:BK186)</f>
        <v>0</v>
      </c>
    </row>
    <row r="148" s="2" customFormat="1" ht="44.25" customHeight="1">
      <c r="A148" s="39"/>
      <c r="B148" s="40"/>
      <c r="C148" s="219" t="s">
        <v>164</v>
      </c>
      <c r="D148" s="219" t="s">
        <v>120</v>
      </c>
      <c r="E148" s="220" t="s">
        <v>258</v>
      </c>
      <c r="F148" s="221" t="s">
        <v>259</v>
      </c>
      <c r="G148" s="222" t="s">
        <v>201</v>
      </c>
      <c r="H148" s="223">
        <v>2</v>
      </c>
      <c r="I148" s="224"/>
      <c r="J148" s="225">
        <f>ROUND(I148*H148,2)</f>
        <v>0</v>
      </c>
      <c r="K148" s="221" t="s">
        <v>124</v>
      </c>
      <c r="L148" s="45"/>
      <c r="M148" s="226" t="s">
        <v>19</v>
      </c>
      <c r="N148" s="227" t="s">
        <v>47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136</v>
      </c>
      <c r="AT148" s="230" t="s">
        <v>120</v>
      </c>
      <c r="AU148" s="230" t="s">
        <v>130</v>
      </c>
      <c r="AY148" s="18" t="s">
        <v>117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136</v>
      </c>
      <c r="BM148" s="230" t="s">
        <v>260</v>
      </c>
    </row>
    <row r="149" s="2" customFormat="1" ht="33" customHeight="1">
      <c r="A149" s="39"/>
      <c r="B149" s="40"/>
      <c r="C149" s="219" t="s">
        <v>197</v>
      </c>
      <c r="D149" s="219" t="s">
        <v>120</v>
      </c>
      <c r="E149" s="220" t="s">
        <v>261</v>
      </c>
      <c r="F149" s="221" t="s">
        <v>262</v>
      </c>
      <c r="G149" s="222" t="s">
        <v>201</v>
      </c>
      <c r="H149" s="223">
        <v>2</v>
      </c>
      <c r="I149" s="224"/>
      <c r="J149" s="225">
        <f>ROUND(I149*H149,2)</f>
        <v>0</v>
      </c>
      <c r="K149" s="221" t="s">
        <v>124</v>
      </c>
      <c r="L149" s="45"/>
      <c r="M149" s="226" t="s">
        <v>19</v>
      </c>
      <c r="N149" s="227" t="s">
        <v>47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136</v>
      </c>
      <c r="AT149" s="230" t="s">
        <v>120</v>
      </c>
      <c r="AU149" s="230" t="s">
        <v>130</v>
      </c>
      <c r="AY149" s="18" t="s">
        <v>117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136</v>
      </c>
      <c r="BM149" s="230" t="s">
        <v>263</v>
      </c>
    </row>
    <row r="150" s="2" customFormat="1" ht="33" customHeight="1">
      <c r="A150" s="39"/>
      <c r="B150" s="40"/>
      <c r="C150" s="219" t="s">
        <v>223</v>
      </c>
      <c r="D150" s="219" t="s">
        <v>120</v>
      </c>
      <c r="E150" s="220" t="s">
        <v>264</v>
      </c>
      <c r="F150" s="221" t="s">
        <v>265</v>
      </c>
      <c r="G150" s="222" t="s">
        <v>201</v>
      </c>
      <c r="H150" s="223">
        <v>2</v>
      </c>
      <c r="I150" s="224"/>
      <c r="J150" s="225">
        <f>ROUND(I150*H150,2)</f>
        <v>0</v>
      </c>
      <c r="K150" s="221" t="s">
        <v>124</v>
      </c>
      <c r="L150" s="45"/>
      <c r="M150" s="226" t="s">
        <v>19</v>
      </c>
      <c r="N150" s="227" t="s">
        <v>47</v>
      </c>
      <c r="O150" s="8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136</v>
      </c>
      <c r="AT150" s="230" t="s">
        <v>120</v>
      </c>
      <c r="AU150" s="230" t="s">
        <v>130</v>
      </c>
      <c r="AY150" s="18" t="s">
        <v>117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136</v>
      </c>
      <c r="BM150" s="230" t="s">
        <v>266</v>
      </c>
    </row>
    <row r="151" s="2" customFormat="1" ht="55.5" customHeight="1">
      <c r="A151" s="39"/>
      <c r="B151" s="40"/>
      <c r="C151" s="219" t="s">
        <v>241</v>
      </c>
      <c r="D151" s="219" t="s">
        <v>120</v>
      </c>
      <c r="E151" s="220" t="s">
        <v>267</v>
      </c>
      <c r="F151" s="221" t="s">
        <v>268</v>
      </c>
      <c r="G151" s="222" t="s">
        <v>201</v>
      </c>
      <c r="H151" s="223">
        <v>2</v>
      </c>
      <c r="I151" s="224"/>
      <c r="J151" s="225">
        <f>ROUND(I151*H151,2)</f>
        <v>0</v>
      </c>
      <c r="K151" s="221" t="s">
        <v>124</v>
      </c>
      <c r="L151" s="45"/>
      <c r="M151" s="226" t="s">
        <v>19</v>
      </c>
      <c r="N151" s="227" t="s">
        <v>47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136</v>
      </c>
      <c r="AT151" s="230" t="s">
        <v>120</v>
      </c>
      <c r="AU151" s="230" t="s">
        <v>130</v>
      </c>
      <c r="AY151" s="18" t="s">
        <v>117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136</v>
      </c>
      <c r="BM151" s="230" t="s">
        <v>269</v>
      </c>
    </row>
    <row r="152" s="2" customFormat="1" ht="55.5" customHeight="1">
      <c r="A152" s="39"/>
      <c r="B152" s="40"/>
      <c r="C152" s="219" t="s">
        <v>270</v>
      </c>
      <c r="D152" s="219" t="s">
        <v>120</v>
      </c>
      <c r="E152" s="220" t="s">
        <v>271</v>
      </c>
      <c r="F152" s="221" t="s">
        <v>272</v>
      </c>
      <c r="G152" s="222" t="s">
        <v>201</v>
      </c>
      <c r="H152" s="223">
        <v>2</v>
      </c>
      <c r="I152" s="224"/>
      <c r="J152" s="225">
        <f>ROUND(I152*H152,2)</f>
        <v>0</v>
      </c>
      <c r="K152" s="221" t="s">
        <v>124</v>
      </c>
      <c r="L152" s="45"/>
      <c r="M152" s="226" t="s">
        <v>19</v>
      </c>
      <c r="N152" s="227" t="s">
        <v>47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136</v>
      </c>
      <c r="AT152" s="230" t="s">
        <v>120</v>
      </c>
      <c r="AU152" s="230" t="s">
        <v>130</v>
      </c>
      <c r="AY152" s="18" t="s">
        <v>117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136</v>
      </c>
      <c r="BM152" s="230" t="s">
        <v>273</v>
      </c>
    </row>
    <row r="153" s="2" customFormat="1" ht="44.25" customHeight="1">
      <c r="A153" s="39"/>
      <c r="B153" s="40"/>
      <c r="C153" s="219" t="s">
        <v>8</v>
      </c>
      <c r="D153" s="219" t="s">
        <v>120</v>
      </c>
      <c r="E153" s="220" t="s">
        <v>274</v>
      </c>
      <c r="F153" s="221" t="s">
        <v>275</v>
      </c>
      <c r="G153" s="222" t="s">
        <v>201</v>
      </c>
      <c r="H153" s="223">
        <v>2</v>
      </c>
      <c r="I153" s="224"/>
      <c r="J153" s="225">
        <f>ROUND(I153*H153,2)</f>
        <v>0</v>
      </c>
      <c r="K153" s="221" t="s">
        <v>124</v>
      </c>
      <c r="L153" s="45"/>
      <c r="M153" s="226" t="s">
        <v>19</v>
      </c>
      <c r="N153" s="227" t="s">
        <v>47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136</v>
      </c>
      <c r="AT153" s="230" t="s">
        <v>120</v>
      </c>
      <c r="AU153" s="230" t="s">
        <v>130</v>
      </c>
      <c r="AY153" s="18" t="s">
        <v>117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136</v>
      </c>
      <c r="BM153" s="230" t="s">
        <v>276</v>
      </c>
    </row>
    <row r="154" s="2" customFormat="1" ht="55.5" customHeight="1">
      <c r="A154" s="39"/>
      <c r="B154" s="40"/>
      <c r="C154" s="219" t="s">
        <v>256</v>
      </c>
      <c r="D154" s="219" t="s">
        <v>120</v>
      </c>
      <c r="E154" s="220" t="s">
        <v>277</v>
      </c>
      <c r="F154" s="221" t="s">
        <v>278</v>
      </c>
      <c r="G154" s="222" t="s">
        <v>235</v>
      </c>
      <c r="H154" s="223">
        <v>184.40600000000001</v>
      </c>
      <c r="I154" s="224"/>
      <c r="J154" s="225">
        <f>ROUND(I154*H154,2)</f>
        <v>0</v>
      </c>
      <c r="K154" s="221" t="s">
        <v>124</v>
      </c>
      <c r="L154" s="45"/>
      <c r="M154" s="226" t="s">
        <v>19</v>
      </c>
      <c r="N154" s="227" t="s">
        <v>47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136</v>
      </c>
      <c r="AT154" s="230" t="s">
        <v>120</v>
      </c>
      <c r="AU154" s="230" t="s">
        <v>130</v>
      </c>
      <c r="AY154" s="18" t="s">
        <v>117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136</v>
      </c>
      <c r="BM154" s="230" t="s">
        <v>279</v>
      </c>
    </row>
    <row r="155" s="13" customFormat="1">
      <c r="A155" s="13"/>
      <c r="B155" s="232"/>
      <c r="C155" s="233"/>
      <c r="D155" s="234" t="s">
        <v>157</v>
      </c>
      <c r="E155" s="235" t="s">
        <v>19</v>
      </c>
      <c r="F155" s="236" t="s">
        <v>280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157</v>
      </c>
      <c r="AU155" s="242" t="s">
        <v>130</v>
      </c>
      <c r="AV155" s="13" t="s">
        <v>84</v>
      </c>
      <c r="AW155" s="13" t="s">
        <v>37</v>
      </c>
      <c r="AX155" s="13" t="s">
        <v>76</v>
      </c>
      <c r="AY155" s="242" t="s">
        <v>117</v>
      </c>
    </row>
    <row r="156" s="13" customFormat="1">
      <c r="A156" s="13"/>
      <c r="B156" s="232"/>
      <c r="C156" s="233"/>
      <c r="D156" s="234" t="s">
        <v>157</v>
      </c>
      <c r="E156" s="235" t="s">
        <v>19</v>
      </c>
      <c r="F156" s="236" t="s">
        <v>281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157</v>
      </c>
      <c r="AU156" s="242" t="s">
        <v>130</v>
      </c>
      <c r="AV156" s="13" t="s">
        <v>84</v>
      </c>
      <c r="AW156" s="13" t="s">
        <v>37</v>
      </c>
      <c r="AX156" s="13" t="s">
        <v>76</v>
      </c>
      <c r="AY156" s="242" t="s">
        <v>117</v>
      </c>
    </row>
    <row r="157" s="14" customFormat="1">
      <c r="A157" s="14"/>
      <c r="B157" s="243"/>
      <c r="C157" s="244"/>
      <c r="D157" s="234" t="s">
        <v>157</v>
      </c>
      <c r="E157" s="245" t="s">
        <v>19</v>
      </c>
      <c r="F157" s="246" t="s">
        <v>282</v>
      </c>
      <c r="G157" s="244"/>
      <c r="H157" s="247">
        <v>158.572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157</v>
      </c>
      <c r="AU157" s="253" t="s">
        <v>130</v>
      </c>
      <c r="AV157" s="14" t="s">
        <v>86</v>
      </c>
      <c r="AW157" s="14" t="s">
        <v>37</v>
      </c>
      <c r="AX157" s="14" t="s">
        <v>76</v>
      </c>
      <c r="AY157" s="253" t="s">
        <v>117</v>
      </c>
    </row>
    <row r="158" s="13" customFormat="1">
      <c r="A158" s="13"/>
      <c r="B158" s="232"/>
      <c r="C158" s="233"/>
      <c r="D158" s="234" t="s">
        <v>157</v>
      </c>
      <c r="E158" s="235" t="s">
        <v>19</v>
      </c>
      <c r="F158" s="236" t="s">
        <v>283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157</v>
      </c>
      <c r="AU158" s="242" t="s">
        <v>130</v>
      </c>
      <c r="AV158" s="13" t="s">
        <v>84</v>
      </c>
      <c r="AW158" s="13" t="s">
        <v>37</v>
      </c>
      <c r="AX158" s="13" t="s">
        <v>76</v>
      </c>
      <c r="AY158" s="242" t="s">
        <v>117</v>
      </c>
    </row>
    <row r="159" s="14" customFormat="1">
      <c r="A159" s="14"/>
      <c r="B159" s="243"/>
      <c r="C159" s="244"/>
      <c r="D159" s="234" t="s">
        <v>157</v>
      </c>
      <c r="E159" s="245" t="s">
        <v>19</v>
      </c>
      <c r="F159" s="246" t="s">
        <v>284</v>
      </c>
      <c r="G159" s="244"/>
      <c r="H159" s="247">
        <v>18.666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157</v>
      </c>
      <c r="AU159" s="253" t="s">
        <v>130</v>
      </c>
      <c r="AV159" s="14" t="s">
        <v>86</v>
      </c>
      <c r="AW159" s="14" t="s">
        <v>37</v>
      </c>
      <c r="AX159" s="14" t="s">
        <v>76</v>
      </c>
      <c r="AY159" s="253" t="s">
        <v>117</v>
      </c>
    </row>
    <row r="160" s="13" customFormat="1">
      <c r="A160" s="13"/>
      <c r="B160" s="232"/>
      <c r="C160" s="233"/>
      <c r="D160" s="234" t="s">
        <v>157</v>
      </c>
      <c r="E160" s="235" t="s">
        <v>19</v>
      </c>
      <c r="F160" s="236" t="s">
        <v>285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157</v>
      </c>
      <c r="AU160" s="242" t="s">
        <v>130</v>
      </c>
      <c r="AV160" s="13" t="s">
        <v>84</v>
      </c>
      <c r="AW160" s="13" t="s">
        <v>37</v>
      </c>
      <c r="AX160" s="13" t="s">
        <v>76</v>
      </c>
      <c r="AY160" s="242" t="s">
        <v>117</v>
      </c>
    </row>
    <row r="161" s="14" customFormat="1">
      <c r="A161" s="14"/>
      <c r="B161" s="243"/>
      <c r="C161" s="244"/>
      <c r="D161" s="234" t="s">
        <v>157</v>
      </c>
      <c r="E161" s="245" t="s">
        <v>19</v>
      </c>
      <c r="F161" s="246" t="s">
        <v>286</v>
      </c>
      <c r="G161" s="244"/>
      <c r="H161" s="247">
        <v>7.1680000000000001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157</v>
      </c>
      <c r="AU161" s="253" t="s">
        <v>130</v>
      </c>
      <c r="AV161" s="14" t="s">
        <v>86</v>
      </c>
      <c r="AW161" s="14" t="s">
        <v>37</v>
      </c>
      <c r="AX161" s="14" t="s">
        <v>76</v>
      </c>
      <c r="AY161" s="253" t="s">
        <v>117</v>
      </c>
    </row>
    <row r="162" s="2" customFormat="1" ht="55.5" customHeight="1">
      <c r="A162" s="39"/>
      <c r="B162" s="40"/>
      <c r="C162" s="219" t="s">
        <v>287</v>
      </c>
      <c r="D162" s="219" t="s">
        <v>120</v>
      </c>
      <c r="E162" s="220" t="s">
        <v>288</v>
      </c>
      <c r="F162" s="221" t="s">
        <v>289</v>
      </c>
      <c r="G162" s="222" t="s">
        <v>235</v>
      </c>
      <c r="H162" s="223">
        <v>272.90300000000002</v>
      </c>
      <c r="I162" s="224"/>
      <c r="J162" s="225">
        <f>ROUND(I162*H162,2)</f>
        <v>0</v>
      </c>
      <c r="K162" s="221" t="s">
        <v>124</v>
      </c>
      <c r="L162" s="45"/>
      <c r="M162" s="226" t="s">
        <v>19</v>
      </c>
      <c r="N162" s="227" t="s">
        <v>47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136</v>
      </c>
      <c r="AT162" s="230" t="s">
        <v>120</v>
      </c>
      <c r="AU162" s="230" t="s">
        <v>130</v>
      </c>
      <c r="AY162" s="18" t="s">
        <v>117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136</v>
      </c>
      <c r="BM162" s="230" t="s">
        <v>290</v>
      </c>
    </row>
    <row r="163" s="13" customFormat="1">
      <c r="A163" s="13"/>
      <c r="B163" s="232"/>
      <c r="C163" s="233"/>
      <c r="D163" s="234" t="s">
        <v>157</v>
      </c>
      <c r="E163" s="235" t="s">
        <v>19</v>
      </c>
      <c r="F163" s="236" t="s">
        <v>280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157</v>
      </c>
      <c r="AU163" s="242" t="s">
        <v>130</v>
      </c>
      <c r="AV163" s="13" t="s">
        <v>84</v>
      </c>
      <c r="AW163" s="13" t="s">
        <v>37</v>
      </c>
      <c r="AX163" s="13" t="s">
        <v>76</v>
      </c>
      <c r="AY163" s="242" t="s">
        <v>117</v>
      </c>
    </row>
    <row r="164" s="13" customFormat="1">
      <c r="A164" s="13"/>
      <c r="B164" s="232"/>
      <c r="C164" s="233"/>
      <c r="D164" s="234" t="s">
        <v>157</v>
      </c>
      <c r="E164" s="235" t="s">
        <v>19</v>
      </c>
      <c r="F164" s="236" t="s">
        <v>281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157</v>
      </c>
      <c r="AU164" s="242" t="s">
        <v>130</v>
      </c>
      <c r="AV164" s="13" t="s">
        <v>84</v>
      </c>
      <c r="AW164" s="13" t="s">
        <v>37</v>
      </c>
      <c r="AX164" s="13" t="s">
        <v>76</v>
      </c>
      <c r="AY164" s="242" t="s">
        <v>117</v>
      </c>
    </row>
    <row r="165" s="14" customFormat="1">
      <c r="A165" s="14"/>
      <c r="B165" s="243"/>
      <c r="C165" s="244"/>
      <c r="D165" s="234" t="s">
        <v>157</v>
      </c>
      <c r="E165" s="245" t="s">
        <v>19</v>
      </c>
      <c r="F165" s="246" t="s">
        <v>282</v>
      </c>
      <c r="G165" s="244"/>
      <c r="H165" s="247">
        <v>158.572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157</v>
      </c>
      <c r="AU165" s="253" t="s">
        <v>130</v>
      </c>
      <c r="AV165" s="14" t="s">
        <v>86</v>
      </c>
      <c r="AW165" s="14" t="s">
        <v>37</v>
      </c>
      <c r="AX165" s="14" t="s">
        <v>76</v>
      </c>
      <c r="AY165" s="253" t="s">
        <v>117</v>
      </c>
    </row>
    <row r="166" s="13" customFormat="1">
      <c r="A166" s="13"/>
      <c r="B166" s="232"/>
      <c r="C166" s="233"/>
      <c r="D166" s="234" t="s">
        <v>157</v>
      </c>
      <c r="E166" s="235" t="s">
        <v>19</v>
      </c>
      <c r="F166" s="236" t="s">
        <v>283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157</v>
      </c>
      <c r="AU166" s="242" t="s">
        <v>130</v>
      </c>
      <c r="AV166" s="13" t="s">
        <v>84</v>
      </c>
      <c r="AW166" s="13" t="s">
        <v>37</v>
      </c>
      <c r="AX166" s="13" t="s">
        <v>76</v>
      </c>
      <c r="AY166" s="242" t="s">
        <v>117</v>
      </c>
    </row>
    <row r="167" s="14" customFormat="1">
      <c r="A167" s="14"/>
      <c r="B167" s="243"/>
      <c r="C167" s="244"/>
      <c r="D167" s="234" t="s">
        <v>157</v>
      </c>
      <c r="E167" s="245" t="s">
        <v>19</v>
      </c>
      <c r="F167" s="246" t="s">
        <v>284</v>
      </c>
      <c r="G167" s="244"/>
      <c r="H167" s="247">
        <v>18.666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157</v>
      </c>
      <c r="AU167" s="253" t="s">
        <v>130</v>
      </c>
      <c r="AV167" s="14" t="s">
        <v>86</v>
      </c>
      <c r="AW167" s="14" t="s">
        <v>37</v>
      </c>
      <c r="AX167" s="14" t="s">
        <v>76</v>
      </c>
      <c r="AY167" s="253" t="s">
        <v>117</v>
      </c>
    </row>
    <row r="168" s="13" customFormat="1">
      <c r="A168" s="13"/>
      <c r="B168" s="232"/>
      <c r="C168" s="233"/>
      <c r="D168" s="234" t="s">
        <v>157</v>
      </c>
      <c r="E168" s="235" t="s">
        <v>19</v>
      </c>
      <c r="F168" s="236" t="s">
        <v>285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157</v>
      </c>
      <c r="AU168" s="242" t="s">
        <v>130</v>
      </c>
      <c r="AV168" s="13" t="s">
        <v>84</v>
      </c>
      <c r="AW168" s="13" t="s">
        <v>37</v>
      </c>
      <c r="AX168" s="13" t="s">
        <v>76</v>
      </c>
      <c r="AY168" s="242" t="s">
        <v>117</v>
      </c>
    </row>
    <row r="169" s="14" customFormat="1">
      <c r="A169" s="14"/>
      <c r="B169" s="243"/>
      <c r="C169" s="244"/>
      <c r="D169" s="234" t="s">
        <v>157</v>
      </c>
      <c r="E169" s="245" t="s">
        <v>19</v>
      </c>
      <c r="F169" s="246" t="s">
        <v>286</v>
      </c>
      <c r="G169" s="244"/>
      <c r="H169" s="247">
        <v>7.1680000000000001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157</v>
      </c>
      <c r="AU169" s="253" t="s">
        <v>130</v>
      </c>
      <c r="AV169" s="14" t="s">
        <v>86</v>
      </c>
      <c r="AW169" s="14" t="s">
        <v>37</v>
      </c>
      <c r="AX169" s="14" t="s">
        <v>76</v>
      </c>
      <c r="AY169" s="253" t="s">
        <v>117</v>
      </c>
    </row>
    <row r="170" s="13" customFormat="1">
      <c r="A170" s="13"/>
      <c r="B170" s="232"/>
      <c r="C170" s="233"/>
      <c r="D170" s="234" t="s">
        <v>157</v>
      </c>
      <c r="E170" s="235" t="s">
        <v>19</v>
      </c>
      <c r="F170" s="236" t="s">
        <v>291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157</v>
      </c>
      <c r="AU170" s="242" t="s">
        <v>130</v>
      </c>
      <c r="AV170" s="13" t="s">
        <v>84</v>
      </c>
      <c r="AW170" s="13" t="s">
        <v>37</v>
      </c>
      <c r="AX170" s="13" t="s">
        <v>76</v>
      </c>
      <c r="AY170" s="242" t="s">
        <v>117</v>
      </c>
    </row>
    <row r="171" s="14" customFormat="1">
      <c r="A171" s="14"/>
      <c r="B171" s="243"/>
      <c r="C171" s="244"/>
      <c r="D171" s="234" t="s">
        <v>157</v>
      </c>
      <c r="E171" s="245" t="s">
        <v>19</v>
      </c>
      <c r="F171" s="246" t="s">
        <v>292</v>
      </c>
      <c r="G171" s="244"/>
      <c r="H171" s="247">
        <v>88.497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157</v>
      </c>
      <c r="AU171" s="253" t="s">
        <v>130</v>
      </c>
      <c r="AV171" s="14" t="s">
        <v>86</v>
      </c>
      <c r="AW171" s="14" t="s">
        <v>37</v>
      </c>
      <c r="AX171" s="14" t="s">
        <v>76</v>
      </c>
      <c r="AY171" s="253" t="s">
        <v>117</v>
      </c>
    </row>
    <row r="172" s="2" customFormat="1" ht="55.5" customHeight="1">
      <c r="A172" s="39"/>
      <c r="B172" s="40"/>
      <c r="C172" s="219" t="s">
        <v>293</v>
      </c>
      <c r="D172" s="219" t="s">
        <v>120</v>
      </c>
      <c r="E172" s="220" t="s">
        <v>294</v>
      </c>
      <c r="F172" s="221" t="s">
        <v>295</v>
      </c>
      <c r="G172" s="222" t="s">
        <v>235</v>
      </c>
      <c r="H172" s="223">
        <v>272.90300000000002</v>
      </c>
      <c r="I172" s="224"/>
      <c r="J172" s="225">
        <f>ROUND(I172*H172,2)</f>
        <v>0</v>
      </c>
      <c r="K172" s="221" t="s">
        <v>124</v>
      </c>
      <c r="L172" s="45"/>
      <c r="M172" s="226" t="s">
        <v>19</v>
      </c>
      <c r="N172" s="227" t="s">
        <v>47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136</v>
      </c>
      <c r="AT172" s="230" t="s">
        <v>120</v>
      </c>
      <c r="AU172" s="230" t="s">
        <v>130</v>
      </c>
      <c r="AY172" s="18" t="s">
        <v>117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136</v>
      </c>
      <c r="BM172" s="230" t="s">
        <v>296</v>
      </c>
    </row>
    <row r="173" s="13" customFormat="1">
      <c r="A173" s="13"/>
      <c r="B173" s="232"/>
      <c r="C173" s="233"/>
      <c r="D173" s="234" t="s">
        <v>157</v>
      </c>
      <c r="E173" s="235" t="s">
        <v>19</v>
      </c>
      <c r="F173" s="236" t="s">
        <v>297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157</v>
      </c>
      <c r="AU173" s="242" t="s">
        <v>130</v>
      </c>
      <c r="AV173" s="13" t="s">
        <v>84</v>
      </c>
      <c r="AW173" s="13" t="s">
        <v>37</v>
      </c>
      <c r="AX173" s="13" t="s">
        <v>76</v>
      </c>
      <c r="AY173" s="242" t="s">
        <v>117</v>
      </c>
    </row>
    <row r="174" s="14" customFormat="1">
      <c r="A174" s="14"/>
      <c r="B174" s="243"/>
      <c r="C174" s="244"/>
      <c r="D174" s="234" t="s">
        <v>157</v>
      </c>
      <c r="E174" s="245" t="s">
        <v>19</v>
      </c>
      <c r="F174" s="246" t="s">
        <v>298</v>
      </c>
      <c r="G174" s="244"/>
      <c r="H174" s="247">
        <v>272.90300000000002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157</v>
      </c>
      <c r="AU174" s="253" t="s">
        <v>130</v>
      </c>
      <c r="AV174" s="14" t="s">
        <v>86</v>
      </c>
      <c r="AW174" s="14" t="s">
        <v>37</v>
      </c>
      <c r="AX174" s="14" t="s">
        <v>76</v>
      </c>
      <c r="AY174" s="253" t="s">
        <v>117</v>
      </c>
    </row>
    <row r="175" s="2" customFormat="1" ht="33" customHeight="1">
      <c r="A175" s="39"/>
      <c r="B175" s="40"/>
      <c r="C175" s="219" t="s">
        <v>299</v>
      </c>
      <c r="D175" s="219" t="s">
        <v>120</v>
      </c>
      <c r="E175" s="220" t="s">
        <v>300</v>
      </c>
      <c r="F175" s="221" t="s">
        <v>301</v>
      </c>
      <c r="G175" s="222" t="s">
        <v>235</v>
      </c>
      <c r="H175" s="223">
        <v>272.90300000000002</v>
      </c>
      <c r="I175" s="224"/>
      <c r="J175" s="225">
        <f>ROUND(I175*H175,2)</f>
        <v>0</v>
      </c>
      <c r="K175" s="221" t="s">
        <v>124</v>
      </c>
      <c r="L175" s="45"/>
      <c r="M175" s="226" t="s">
        <v>19</v>
      </c>
      <c r="N175" s="227" t="s">
        <v>47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136</v>
      </c>
      <c r="AT175" s="230" t="s">
        <v>120</v>
      </c>
      <c r="AU175" s="230" t="s">
        <v>130</v>
      </c>
      <c r="AY175" s="18" t="s">
        <v>117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136</v>
      </c>
      <c r="BM175" s="230" t="s">
        <v>302</v>
      </c>
    </row>
    <row r="176" s="13" customFormat="1">
      <c r="A176" s="13"/>
      <c r="B176" s="232"/>
      <c r="C176" s="233"/>
      <c r="D176" s="234" t="s">
        <v>157</v>
      </c>
      <c r="E176" s="235" t="s">
        <v>19</v>
      </c>
      <c r="F176" s="236" t="s">
        <v>297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157</v>
      </c>
      <c r="AU176" s="242" t="s">
        <v>130</v>
      </c>
      <c r="AV176" s="13" t="s">
        <v>84</v>
      </c>
      <c r="AW176" s="13" t="s">
        <v>37</v>
      </c>
      <c r="AX176" s="13" t="s">
        <v>76</v>
      </c>
      <c r="AY176" s="242" t="s">
        <v>117</v>
      </c>
    </row>
    <row r="177" s="14" customFormat="1">
      <c r="A177" s="14"/>
      <c r="B177" s="243"/>
      <c r="C177" s="244"/>
      <c r="D177" s="234" t="s">
        <v>157</v>
      </c>
      <c r="E177" s="245" t="s">
        <v>19</v>
      </c>
      <c r="F177" s="246" t="s">
        <v>298</v>
      </c>
      <c r="G177" s="244"/>
      <c r="H177" s="247">
        <v>272.90300000000002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157</v>
      </c>
      <c r="AU177" s="253" t="s">
        <v>130</v>
      </c>
      <c r="AV177" s="14" t="s">
        <v>86</v>
      </c>
      <c r="AW177" s="14" t="s">
        <v>37</v>
      </c>
      <c r="AX177" s="14" t="s">
        <v>76</v>
      </c>
      <c r="AY177" s="253" t="s">
        <v>117</v>
      </c>
    </row>
    <row r="178" s="2" customFormat="1" ht="33" customHeight="1">
      <c r="A178" s="39"/>
      <c r="B178" s="40"/>
      <c r="C178" s="219" t="s">
        <v>303</v>
      </c>
      <c r="D178" s="219" t="s">
        <v>120</v>
      </c>
      <c r="E178" s="220" t="s">
        <v>304</v>
      </c>
      <c r="F178" s="221" t="s">
        <v>305</v>
      </c>
      <c r="G178" s="222" t="s">
        <v>306</v>
      </c>
      <c r="H178" s="223">
        <v>368.81200000000001</v>
      </c>
      <c r="I178" s="224"/>
      <c r="J178" s="225">
        <f>ROUND(I178*H178,2)</f>
        <v>0</v>
      </c>
      <c r="K178" s="221" t="s">
        <v>124</v>
      </c>
      <c r="L178" s="45"/>
      <c r="M178" s="226" t="s">
        <v>19</v>
      </c>
      <c r="N178" s="227" t="s">
        <v>47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136</v>
      </c>
      <c r="AT178" s="230" t="s">
        <v>120</v>
      </c>
      <c r="AU178" s="230" t="s">
        <v>130</v>
      </c>
      <c r="AY178" s="18" t="s">
        <v>117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136</v>
      </c>
      <c r="BM178" s="230" t="s">
        <v>307</v>
      </c>
    </row>
    <row r="179" s="13" customFormat="1">
      <c r="A179" s="13"/>
      <c r="B179" s="232"/>
      <c r="C179" s="233"/>
      <c r="D179" s="234" t="s">
        <v>157</v>
      </c>
      <c r="E179" s="235" t="s">
        <v>19</v>
      </c>
      <c r="F179" s="236" t="s">
        <v>280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157</v>
      </c>
      <c r="AU179" s="242" t="s">
        <v>130</v>
      </c>
      <c r="AV179" s="13" t="s">
        <v>84</v>
      </c>
      <c r="AW179" s="13" t="s">
        <v>37</v>
      </c>
      <c r="AX179" s="13" t="s">
        <v>76</v>
      </c>
      <c r="AY179" s="242" t="s">
        <v>117</v>
      </c>
    </row>
    <row r="180" s="13" customFormat="1">
      <c r="A180" s="13"/>
      <c r="B180" s="232"/>
      <c r="C180" s="233"/>
      <c r="D180" s="234" t="s">
        <v>157</v>
      </c>
      <c r="E180" s="235" t="s">
        <v>19</v>
      </c>
      <c r="F180" s="236" t="s">
        <v>281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157</v>
      </c>
      <c r="AU180" s="242" t="s">
        <v>130</v>
      </c>
      <c r="AV180" s="13" t="s">
        <v>84</v>
      </c>
      <c r="AW180" s="13" t="s">
        <v>37</v>
      </c>
      <c r="AX180" s="13" t="s">
        <v>76</v>
      </c>
      <c r="AY180" s="242" t="s">
        <v>117</v>
      </c>
    </row>
    <row r="181" s="14" customFormat="1">
      <c r="A181" s="14"/>
      <c r="B181" s="243"/>
      <c r="C181" s="244"/>
      <c r="D181" s="234" t="s">
        <v>157</v>
      </c>
      <c r="E181" s="245" t="s">
        <v>19</v>
      </c>
      <c r="F181" s="246" t="s">
        <v>282</v>
      </c>
      <c r="G181" s="244"/>
      <c r="H181" s="247">
        <v>158.572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157</v>
      </c>
      <c r="AU181" s="253" t="s">
        <v>130</v>
      </c>
      <c r="AV181" s="14" t="s">
        <v>86</v>
      </c>
      <c r="AW181" s="14" t="s">
        <v>37</v>
      </c>
      <c r="AX181" s="14" t="s">
        <v>76</v>
      </c>
      <c r="AY181" s="253" t="s">
        <v>117</v>
      </c>
    </row>
    <row r="182" s="13" customFormat="1">
      <c r="A182" s="13"/>
      <c r="B182" s="232"/>
      <c r="C182" s="233"/>
      <c r="D182" s="234" t="s">
        <v>157</v>
      </c>
      <c r="E182" s="235" t="s">
        <v>19</v>
      </c>
      <c r="F182" s="236" t="s">
        <v>283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157</v>
      </c>
      <c r="AU182" s="242" t="s">
        <v>130</v>
      </c>
      <c r="AV182" s="13" t="s">
        <v>84</v>
      </c>
      <c r="AW182" s="13" t="s">
        <v>37</v>
      </c>
      <c r="AX182" s="13" t="s">
        <v>76</v>
      </c>
      <c r="AY182" s="242" t="s">
        <v>117</v>
      </c>
    </row>
    <row r="183" s="14" customFormat="1">
      <c r="A183" s="14"/>
      <c r="B183" s="243"/>
      <c r="C183" s="244"/>
      <c r="D183" s="234" t="s">
        <v>157</v>
      </c>
      <c r="E183" s="245" t="s">
        <v>19</v>
      </c>
      <c r="F183" s="246" t="s">
        <v>284</v>
      </c>
      <c r="G183" s="244"/>
      <c r="H183" s="247">
        <v>18.666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157</v>
      </c>
      <c r="AU183" s="253" t="s">
        <v>130</v>
      </c>
      <c r="AV183" s="14" t="s">
        <v>86</v>
      </c>
      <c r="AW183" s="14" t="s">
        <v>37</v>
      </c>
      <c r="AX183" s="14" t="s">
        <v>76</v>
      </c>
      <c r="AY183" s="253" t="s">
        <v>117</v>
      </c>
    </row>
    <row r="184" s="13" customFormat="1">
      <c r="A184" s="13"/>
      <c r="B184" s="232"/>
      <c r="C184" s="233"/>
      <c r="D184" s="234" t="s">
        <v>157</v>
      </c>
      <c r="E184" s="235" t="s">
        <v>19</v>
      </c>
      <c r="F184" s="236" t="s">
        <v>285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157</v>
      </c>
      <c r="AU184" s="242" t="s">
        <v>130</v>
      </c>
      <c r="AV184" s="13" t="s">
        <v>84</v>
      </c>
      <c r="AW184" s="13" t="s">
        <v>37</v>
      </c>
      <c r="AX184" s="13" t="s">
        <v>76</v>
      </c>
      <c r="AY184" s="242" t="s">
        <v>117</v>
      </c>
    </row>
    <row r="185" s="14" customFormat="1">
      <c r="A185" s="14"/>
      <c r="B185" s="243"/>
      <c r="C185" s="244"/>
      <c r="D185" s="234" t="s">
        <v>157</v>
      </c>
      <c r="E185" s="245" t="s">
        <v>19</v>
      </c>
      <c r="F185" s="246" t="s">
        <v>286</v>
      </c>
      <c r="G185" s="244"/>
      <c r="H185" s="247">
        <v>7.1680000000000001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157</v>
      </c>
      <c r="AU185" s="253" t="s">
        <v>130</v>
      </c>
      <c r="AV185" s="14" t="s">
        <v>86</v>
      </c>
      <c r="AW185" s="14" t="s">
        <v>37</v>
      </c>
      <c r="AX185" s="14" t="s">
        <v>76</v>
      </c>
      <c r="AY185" s="253" t="s">
        <v>117</v>
      </c>
    </row>
    <row r="186" s="14" customFormat="1">
      <c r="A186" s="14"/>
      <c r="B186" s="243"/>
      <c r="C186" s="244"/>
      <c r="D186" s="234" t="s">
        <v>157</v>
      </c>
      <c r="E186" s="244"/>
      <c r="F186" s="246" t="s">
        <v>308</v>
      </c>
      <c r="G186" s="244"/>
      <c r="H186" s="247">
        <v>368.81200000000001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157</v>
      </c>
      <c r="AU186" s="253" t="s">
        <v>130</v>
      </c>
      <c r="AV186" s="14" t="s">
        <v>86</v>
      </c>
      <c r="AW186" s="14" t="s">
        <v>4</v>
      </c>
      <c r="AX186" s="14" t="s">
        <v>84</v>
      </c>
      <c r="AY186" s="253" t="s">
        <v>117</v>
      </c>
    </row>
    <row r="187" s="12" customFormat="1" ht="20.88" customHeight="1">
      <c r="A187" s="12"/>
      <c r="B187" s="203"/>
      <c r="C187" s="204"/>
      <c r="D187" s="205" t="s">
        <v>75</v>
      </c>
      <c r="E187" s="217" t="s">
        <v>287</v>
      </c>
      <c r="F187" s="217" t="s">
        <v>309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P188</f>
        <v>0</v>
      </c>
      <c r="Q187" s="211"/>
      <c r="R187" s="212">
        <f>R188</f>
        <v>0</v>
      </c>
      <c r="S187" s="211"/>
      <c r="T187" s="213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84</v>
      </c>
      <c r="AT187" s="215" t="s">
        <v>75</v>
      </c>
      <c r="AU187" s="215" t="s">
        <v>86</v>
      </c>
      <c r="AY187" s="214" t="s">
        <v>117</v>
      </c>
      <c r="BK187" s="216">
        <f>BK188</f>
        <v>0</v>
      </c>
    </row>
    <row r="188" s="2" customFormat="1" ht="44.25" customHeight="1">
      <c r="A188" s="39"/>
      <c r="B188" s="40"/>
      <c r="C188" s="219" t="s">
        <v>7</v>
      </c>
      <c r="D188" s="219" t="s">
        <v>120</v>
      </c>
      <c r="E188" s="220" t="s">
        <v>310</v>
      </c>
      <c r="F188" s="221" t="s">
        <v>311</v>
      </c>
      <c r="G188" s="222" t="s">
        <v>201</v>
      </c>
      <c r="H188" s="223">
        <v>2</v>
      </c>
      <c r="I188" s="224"/>
      <c r="J188" s="225">
        <f>ROUND(I188*H188,2)</f>
        <v>0</v>
      </c>
      <c r="K188" s="221" t="s">
        <v>124</v>
      </c>
      <c r="L188" s="45"/>
      <c r="M188" s="226" t="s">
        <v>19</v>
      </c>
      <c r="N188" s="227" t="s">
        <v>47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136</v>
      </c>
      <c r="AT188" s="230" t="s">
        <v>120</v>
      </c>
      <c r="AU188" s="230" t="s">
        <v>130</v>
      </c>
      <c r="AY188" s="18" t="s">
        <v>117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136</v>
      </c>
      <c r="BM188" s="230" t="s">
        <v>312</v>
      </c>
    </row>
    <row r="189" s="12" customFormat="1" ht="20.88" customHeight="1">
      <c r="A189" s="12"/>
      <c r="B189" s="203"/>
      <c r="C189" s="204"/>
      <c r="D189" s="205" t="s">
        <v>75</v>
      </c>
      <c r="E189" s="217" t="s">
        <v>293</v>
      </c>
      <c r="F189" s="217" t="s">
        <v>313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SUM(P190:P218)</f>
        <v>0</v>
      </c>
      <c r="Q189" s="211"/>
      <c r="R189" s="212">
        <f>SUM(R190:R218)</f>
        <v>0.020674000000000001</v>
      </c>
      <c r="S189" s="211"/>
      <c r="T189" s="213">
        <f>SUM(T190:T218)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84</v>
      </c>
      <c r="AT189" s="215" t="s">
        <v>75</v>
      </c>
      <c r="AU189" s="215" t="s">
        <v>86</v>
      </c>
      <c r="AY189" s="214" t="s">
        <v>117</v>
      </c>
      <c r="BK189" s="216">
        <f>SUM(BK190:BK218)</f>
        <v>0</v>
      </c>
    </row>
    <row r="190" s="2" customFormat="1" ht="33" customHeight="1">
      <c r="A190" s="39"/>
      <c r="B190" s="40"/>
      <c r="C190" s="219" t="s">
        <v>314</v>
      </c>
      <c r="D190" s="219" t="s">
        <v>120</v>
      </c>
      <c r="E190" s="220" t="s">
        <v>315</v>
      </c>
      <c r="F190" s="221" t="s">
        <v>316</v>
      </c>
      <c r="G190" s="222" t="s">
        <v>208</v>
      </c>
      <c r="H190" s="223">
        <v>99.140000000000001</v>
      </c>
      <c r="I190" s="224"/>
      <c r="J190" s="225">
        <f>ROUND(I190*H190,2)</f>
        <v>0</v>
      </c>
      <c r="K190" s="221" t="s">
        <v>124</v>
      </c>
      <c r="L190" s="45"/>
      <c r="M190" s="226" t="s">
        <v>19</v>
      </c>
      <c r="N190" s="227" t="s">
        <v>47</v>
      </c>
      <c r="O190" s="8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136</v>
      </c>
      <c r="AT190" s="230" t="s">
        <v>120</v>
      </c>
      <c r="AU190" s="230" t="s">
        <v>130</v>
      </c>
      <c r="AY190" s="18" t="s">
        <v>117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136</v>
      </c>
      <c r="BM190" s="230" t="s">
        <v>317</v>
      </c>
    </row>
    <row r="191" s="13" customFormat="1">
      <c r="A191" s="13"/>
      <c r="B191" s="232"/>
      <c r="C191" s="233"/>
      <c r="D191" s="234" t="s">
        <v>157</v>
      </c>
      <c r="E191" s="235" t="s">
        <v>19</v>
      </c>
      <c r="F191" s="236" t="s">
        <v>318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157</v>
      </c>
      <c r="AU191" s="242" t="s">
        <v>130</v>
      </c>
      <c r="AV191" s="13" t="s">
        <v>84</v>
      </c>
      <c r="AW191" s="13" t="s">
        <v>37</v>
      </c>
      <c r="AX191" s="13" t="s">
        <v>76</v>
      </c>
      <c r="AY191" s="242" t="s">
        <v>117</v>
      </c>
    </row>
    <row r="192" s="13" customFormat="1">
      <c r="A192" s="13"/>
      <c r="B192" s="232"/>
      <c r="C192" s="233"/>
      <c r="D192" s="234" t="s">
        <v>157</v>
      </c>
      <c r="E192" s="235" t="s">
        <v>19</v>
      </c>
      <c r="F192" s="236" t="s">
        <v>319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157</v>
      </c>
      <c r="AU192" s="242" t="s">
        <v>130</v>
      </c>
      <c r="AV192" s="13" t="s">
        <v>84</v>
      </c>
      <c r="AW192" s="13" t="s">
        <v>37</v>
      </c>
      <c r="AX192" s="13" t="s">
        <v>76</v>
      </c>
      <c r="AY192" s="242" t="s">
        <v>117</v>
      </c>
    </row>
    <row r="193" s="14" customFormat="1">
      <c r="A193" s="14"/>
      <c r="B193" s="243"/>
      <c r="C193" s="244"/>
      <c r="D193" s="234" t="s">
        <v>157</v>
      </c>
      <c r="E193" s="245" t="s">
        <v>19</v>
      </c>
      <c r="F193" s="246" t="s">
        <v>320</v>
      </c>
      <c r="G193" s="244"/>
      <c r="H193" s="247">
        <v>99.140000000000001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157</v>
      </c>
      <c r="AU193" s="253" t="s">
        <v>130</v>
      </c>
      <c r="AV193" s="14" t="s">
        <v>86</v>
      </c>
      <c r="AW193" s="14" t="s">
        <v>37</v>
      </c>
      <c r="AX193" s="14" t="s">
        <v>76</v>
      </c>
      <c r="AY193" s="253" t="s">
        <v>117</v>
      </c>
    </row>
    <row r="194" s="2" customFormat="1" ht="33" customHeight="1">
      <c r="A194" s="39"/>
      <c r="B194" s="40"/>
      <c r="C194" s="219" t="s">
        <v>321</v>
      </c>
      <c r="D194" s="219" t="s">
        <v>120</v>
      </c>
      <c r="E194" s="220" t="s">
        <v>322</v>
      </c>
      <c r="F194" s="221" t="s">
        <v>323</v>
      </c>
      <c r="G194" s="222" t="s">
        <v>208</v>
      </c>
      <c r="H194" s="223">
        <v>589.98000000000002</v>
      </c>
      <c r="I194" s="224"/>
      <c r="J194" s="225">
        <f>ROUND(I194*H194,2)</f>
        <v>0</v>
      </c>
      <c r="K194" s="221" t="s">
        <v>124</v>
      </c>
      <c r="L194" s="45"/>
      <c r="M194" s="226" t="s">
        <v>19</v>
      </c>
      <c r="N194" s="227" t="s">
        <v>47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136</v>
      </c>
      <c r="AT194" s="230" t="s">
        <v>120</v>
      </c>
      <c r="AU194" s="230" t="s">
        <v>130</v>
      </c>
      <c r="AY194" s="18" t="s">
        <v>117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136</v>
      </c>
      <c r="BM194" s="230" t="s">
        <v>324</v>
      </c>
    </row>
    <row r="195" s="13" customFormat="1">
      <c r="A195" s="13"/>
      <c r="B195" s="232"/>
      <c r="C195" s="233"/>
      <c r="D195" s="234" t="s">
        <v>157</v>
      </c>
      <c r="E195" s="235" t="s">
        <v>19</v>
      </c>
      <c r="F195" s="236" t="s">
        <v>325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157</v>
      </c>
      <c r="AU195" s="242" t="s">
        <v>130</v>
      </c>
      <c r="AV195" s="13" t="s">
        <v>84</v>
      </c>
      <c r="AW195" s="13" t="s">
        <v>37</v>
      </c>
      <c r="AX195" s="13" t="s">
        <v>76</v>
      </c>
      <c r="AY195" s="242" t="s">
        <v>117</v>
      </c>
    </row>
    <row r="196" s="14" customFormat="1">
      <c r="A196" s="14"/>
      <c r="B196" s="243"/>
      <c r="C196" s="244"/>
      <c r="D196" s="234" t="s">
        <v>157</v>
      </c>
      <c r="E196" s="245" t="s">
        <v>19</v>
      </c>
      <c r="F196" s="246" t="s">
        <v>326</v>
      </c>
      <c r="G196" s="244"/>
      <c r="H196" s="247">
        <v>589.98000000000002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157</v>
      </c>
      <c r="AU196" s="253" t="s">
        <v>130</v>
      </c>
      <c r="AV196" s="14" t="s">
        <v>86</v>
      </c>
      <c r="AW196" s="14" t="s">
        <v>37</v>
      </c>
      <c r="AX196" s="14" t="s">
        <v>76</v>
      </c>
      <c r="AY196" s="253" t="s">
        <v>117</v>
      </c>
    </row>
    <row r="197" s="2" customFormat="1" ht="33" customHeight="1">
      <c r="A197" s="39"/>
      <c r="B197" s="40"/>
      <c r="C197" s="219" t="s">
        <v>327</v>
      </c>
      <c r="D197" s="219" t="s">
        <v>120</v>
      </c>
      <c r="E197" s="220" t="s">
        <v>328</v>
      </c>
      <c r="F197" s="221" t="s">
        <v>329</v>
      </c>
      <c r="G197" s="222" t="s">
        <v>208</v>
      </c>
      <c r="H197" s="223">
        <v>689.12</v>
      </c>
      <c r="I197" s="224"/>
      <c r="J197" s="225">
        <f>ROUND(I197*H197,2)</f>
        <v>0</v>
      </c>
      <c r="K197" s="221" t="s">
        <v>19</v>
      </c>
      <c r="L197" s="45"/>
      <c r="M197" s="226" t="s">
        <v>19</v>
      </c>
      <c r="N197" s="227" t="s">
        <v>47</v>
      </c>
      <c r="O197" s="85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136</v>
      </c>
      <c r="AT197" s="230" t="s">
        <v>120</v>
      </c>
      <c r="AU197" s="230" t="s">
        <v>130</v>
      </c>
      <c r="AY197" s="18" t="s">
        <v>117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136</v>
      </c>
      <c r="BM197" s="230" t="s">
        <v>330</v>
      </c>
    </row>
    <row r="198" s="13" customFormat="1">
      <c r="A198" s="13"/>
      <c r="B198" s="232"/>
      <c r="C198" s="233"/>
      <c r="D198" s="234" t="s">
        <v>157</v>
      </c>
      <c r="E198" s="235" t="s">
        <v>19</v>
      </c>
      <c r="F198" s="236" t="s">
        <v>331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157</v>
      </c>
      <c r="AU198" s="242" t="s">
        <v>130</v>
      </c>
      <c r="AV198" s="13" t="s">
        <v>84</v>
      </c>
      <c r="AW198" s="13" t="s">
        <v>37</v>
      </c>
      <c r="AX198" s="13" t="s">
        <v>76</v>
      </c>
      <c r="AY198" s="242" t="s">
        <v>117</v>
      </c>
    </row>
    <row r="199" s="14" customFormat="1">
      <c r="A199" s="14"/>
      <c r="B199" s="243"/>
      <c r="C199" s="244"/>
      <c r="D199" s="234" t="s">
        <v>157</v>
      </c>
      <c r="E199" s="245" t="s">
        <v>19</v>
      </c>
      <c r="F199" s="246" t="s">
        <v>332</v>
      </c>
      <c r="G199" s="244"/>
      <c r="H199" s="247">
        <v>689.12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157</v>
      </c>
      <c r="AU199" s="253" t="s">
        <v>130</v>
      </c>
      <c r="AV199" s="14" t="s">
        <v>86</v>
      </c>
      <c r="AW199" s="14" t="s">
        <v>37</v>
      </c>
      <c r="AX199" s="14" t="s">
        <v>76</v>
      </c>
      <c r="AY199" s="253" t="s">
        <v>117</v>
      </c>
    </row>
    <row r="200" s="2" customFormat="1" ht="16.5" customHeight="1">
      <c r="A200" s="39"/>
      <c r="B200" s="40"/>
      <c r="C200" s="272" t="s">
        <v>333</v>
      </c>
      <c r="D200" s="272" t="s">
        <v>334</v>
      </c>
      <c r="E200" s="273" t="s">
        <v>335</v>
      </c>
      <c r="F200" s="274" t="s">
        <v>336</v>
      </c>
      <c r="G200" s="275" t="s">
        <v>337</v>
      </c>
      <c r="H200" s="276">
        <v>20.673999999999999</v>
      </c>
      <c r="I200" s="277"/>
      <c r="J200" s="278">
        <f>ROUND(I200*H200,2)</f>
        <v>0</v>
      </c>
      <c r="K200" s="274" t="s">
        <v>19</v>
      </c>
      <c r="L200" s="279"/>
      <c r="M200" s="280" t="s">
        <v>19</v>
      </c>
      <c r="N200" s="281" t="s">
        <v>47</v>
      </c>
      <c r="O200" s="85"/>
      <c r="P200" s="228">
        <f>O200*H200</f>
        <v>0</v>
      </c>
      <c r="Q200" s="228">
        <v>0.001</v>
      </c>
      <c r="R200" s="228">
        <f>Q200*H200</f>
        <v>0.020674000000000001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153</v>
      </c>
      <c r="AT200" s="230" t="s">
        <v>334</v>
      </c>
      <c r="AU200" s="230" t="s">
        <v>130</v>
      </c>
      <c r="AY200" s="18" t="s">
        <v>117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136</v>
      </c>
      <c r="BM200" s="230" t="s">
        <v>338</v>
      </c>
    </row>
    <row r="201" s="13" customFormat="1">
      <c r="A201" s="13"/>
      <c r="B201" s="232"/>
      <c r="C201" s="233"/>
      <c r="D201" s="234" t="s">
        <v>157</v>
      </c>
      <c r="E201" s="235" t="s">
        <v>19</v>
      </c>
      <c r="F201" s="236" t="s">
        <v>339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157</v>
      </c>
      <c r="AU201" s="242" t="s">
        <v>130</v>
      </c>
      <c r="AV201" s="13" t="s">
        <v>84</v>
      </c>
      <c r="AW201" s="13" t="s">
        <v>37</v>
      </c>
      <c r="AX201" s="13" t="s">
        <v>76</v>
      </c>
      <c r="AY201" s="242" t="s">
        <v>117</v>
      </c>
    </row>
    <row r="202" s="13" customFormat="1">
      <c r="A202" s="13"/>
      <c r="B202" s="232"/>
      <c r="C202" s="233"/>
      <c r="D202" s="234" t="s">
        <v>157</v>
      </c>
      <c r="E202" s="235" t="s">
        <v>19</v>
      </c>
      <c r="F202" s="236" t="s">
        <v>340</v>
      </c>
      <c r="G202" s="233"/>
      <c r="H202" s="235" t="s">
        <v>19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157</v>
      </c>
      <c r="AU202" s="242" t="s">
        <v>130</v>
      </c>
      <c r="AV202" s="13" t="s">
        <v>84</v>
      </c>
      <c r="AW202" s="13" t="s">
        <v>37</v>
      </c>
      <c r="AX202" s="13" t="s">
        <v>76</v>
      </c>
      <c r="AY202" s="242" t="s">
        <v>117</v>
      </c>
    </row>
    <row r="203" s="14" customFormat="1">
      <c r="A203" s="14"/>
      <c r="B203" s="243"/>
      <c r="C203" s="244"/>
      <c r="D203" s="234" t="s">
        <v>157</v>
      </c>
      <c r="E203" s="245" t="s">
        <v>19</v>
      </c>
      <c r="F203" s="246" t="s">
        <v>341</v>
      </c>
      <c r="G203" s="244"/>
      <c r="H203" s="247">
        <v>20.673999999999999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157</v>
      </c>
      <c r="AU203" s="253" t="s">
        <v>130</v>
      </c>
      <c r="AV203" s="14" t="s">
        <v>86</v>
      </c>
      <c r="AW203" s="14" t="s">
        <v>37</v>
      </c>
      <c r="AX203" s="14" t="s">
        <v>76</v>
      </c>
      <c r="AY203" s="253" t="s">
        <v>117</v>
      </c>
    </row>
    <row r="204" s="2" customFormat="1" ht="21.75" customHeight="1">
      <c r="A204" s="39"/>
      <c r="B204" s="40"/>
      <c r="C204" s="219" t="s">
        <v>342</v>
      </c>
      <c r="D204" s="219" t="s">
        <v>120</v>
      </c>
      <c r="E204" s="220" t="s">
        <v>343</v>
      </c>
      <c r="F204" s="221" t="s">
        <v>344</v>
      </c>
      <c r="G204" s="222" t="s">
        <v>208</v>
      </c>
      <c r="H204" s="223">
        <v>689.12</v>
      </c>
      <c r="I204" s="224"/>
      <c r="J204" s="225">
        <f>ROUND(I204*H204,2)</f>
        <v>0</v>
      </c>
      <c r="K204" s="221" t="s">
        <v>19</v>
      </c>
      <c r="L204" s="45"/>
      <c r="M204" s="226" t="s">
        <v>19</v>
      </c>
      <c r="N204" s="227" t="s">
        <v>47</v>
      </c>
      <c r="O204" s="8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136</v>
      </c>
      <c r="AT204" s="230" t="s">
        <v>120</v>
      </c>
      <c r="AU204" s="230" t="s">
        <v>130</v>
      </c>
      <c r="AY204" s="18" t="s">
        <v>117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136</v>
      </c>
      <c r="BM204" s="230" t="s">
        <v>345</v>
      </c>
    </row>
    <row r="205" s="13" customFormat="1">
      <c r="A205" s="13"/>
      <c r="B205" s="232"/>
      <c r="C205" s="233"/>
      <c r="D205" s="234" t="s">
        <v>157</v>
      </c>
      <c r="E205" s="235" t="s">
        <v>19</v>
      </c>
      <c r="F205" s="236" t="s">
        <v>346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157</v>
      </c>
      <c r="AU205" s="242" t="s">
        <v>130</v>
      </c>
      <c r="AV205" s="13" t="s">
        <v>84</v>
      </c>
      <c r="AW205" s="13" t="s">
        <v>37</v>
      </c>
      <c r="AX205" s="13" t="s">
        <v>76</v>
      </c>
      <c r="AY205" s="242" t="s">
        <v>117</v>
      </c>
    </row>
    <row r="206" s="14" customFormat="1">
      <c r="A206" s="14"/>
      <c r="B206" s="243"/>
      <c r="C206" s="244"/>
      <c r="D206" s="234" t="s">
        <v>157</v>
      </c>
      <c r="E206" s="245" t="s">
        <v>19</v>
      </c>
      <c r="F206" s="246" t="s">
        <v>229</v>
      </c>
      <c r="G206" s="244"/>
      <c r="H206" s="247">
        <v>552.03999999999996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157</v>
      </c>
      <c r="AU206" s="253" t="s">
        <v>130</v>
      </c>
      <c r="AV206" s="14" t="s">
        <v>86</v>
      </c>
      <c r="AW206" s="14" t="s">
        <v>37</v>
      </c>
      <c r="AX206" s="14" t="s">
        <v>76</v>
      </c>
      <c r="AY206" s="253" t="s">
        <v>117</v>
      </c>
    </row>
    <row r="207" s="13" customFormat="1">
      <c r="A207" s="13"/>
      <c r="B207" s="232"/>
      <c r="C207" s="233"/>
      <c r="D207" s="234" t="s">
        <v>157</v>
      </c>
      <c r="E207" s="235" t="s">
        <v>19</v>
      </c>
      <c r="F207" s="236" t="s">
        <v>347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157</v>
      </c>
      <c r="AU207" s="242" t="s">
        <v>130</v>
      </c>
      <c r="AV207" s="13" t="s">
        <v>84</v>
      </c>
      <c r="AW207" s="13" t="s">
        <v>37</v>
      </c>
      <c r="AX207" s="13" t="s">
        <v>76</v>
      </c>
      <c r="AY207" s="242" t="s">
        <v>117</v>
      </c>
    </row>
    <row r="208" s="13" customFormat="1">
      <c r="A208" s="13"/>
      <c r="B208" s="232"/>
      <c r="C208" s="233"/>
      <c r="D208" s="234" t="s">
        <v>157</v>
      </c>
      <c r="E208" s="235" t="s">
        <v>19</v>
      </c>
      <c r="F208" s="236" t="s">
        <v>231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157</v>
      </c>
      <c r="AU208" s="242" t="s">
        <v>130</v>
      </c>
      <c r="AV208" s="13" t="s">
        <v>84</v>
      </c>
      <c r="AW208" s="13" t="s">
        <v>37</v>
      </c>
      <c r="AX208" s="13" t="s">
        <v>76</v>
      </c>
      <c r="AY208" s="242" t="s">
        <v>117</v>
      </c>
    </row>
    <row r="209" s="14" customFormat="1">
      <c r="A209" s="14"/>
      <c r="B209" s="243"/>
      <c r="C209" s="244"/>
      <c r="D209" s="234" t="s">
        <v>157</v>
      </c>
      <c r="E209" s="245" t="s">
        <v>19</v>
      </c>
      <c r="F209" s="246" t="s">
        <v>232</v>
      </c>
      <c r="G209" s="244"/>
      <c r="H209" s="247">
        <v>137.08000000000001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157</v>
      </c>
      <c r="AU209" s="253" t="s">
        <v>130</v>
      </c>
      <c r="AV209" s="14" t="s">
        <v>86</v>
      </c>
      <c r="AW209" s="14" t="s">
        <v>37</v>
      </c>
      <c r="AX209" s="14" t="s">
        <v>76</v>
      </c>
      <c r="AY209" s="253" t="s">
        <v>117</v>
      </c>
    </row>
    <row r="210" s="2" customFormat="1" ht="16.5" customHeight="1">
      <c r="A210" s="39"/>
      <c r="B210" s="40"/>
      <c r="C210" s="219" t="s">
        <v>348</v>
      </c>
      <c r="D210" s="219" t="s">
        <v>120</v>
      </c>
      <c r="E210" s="220" t="s">
        <v>349</v>
      </c>
      <c r="F210" s="221" t="s">
        <v>350</v>
      </c>
      <c r="G210" s="222" t="s">
        <v>208</v>
      </c>
      <c r="H210" s="223">
        <v>689.12</v>
      </c>
      <c r="I210" s="224"/>
      <c r="J210" s="225">
        <f>ROUND(I210*H210,2)</f>
        <v>0</v>
      </c>
      <c r="K210" s="221" t="s">
        <v>19</v>
      </c>
      <c r="L210" s="45"/>
      <c r="M210" s="226" t="s">
        <v>19</v>
      </c>
      <c r="N210" s="227" t="s">
        <v>47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136</v>
      </c>
      <c r="AT210" s="230" t="s">
        <v>120</v>
      </c>
      <c r="AU210" s="230" t="s">
        <v>130</v>
      </c>
      <c r="AY210" s="18" t="s">
        <v>117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136</v>
      </c>
      <c r="BM210" s="230" t="s">
        <v>351</v>
      </c>
    </row>
    <row r="211" s="13" customFormat="1">
      <c r="A211" s="13"/>
      <c r="B211" s="232"/>
      <c r="C211" s="233"/>
      <c r="D211" s="234" t="s">
        <v>157</v>
      </c>
      <c r="E211" s="235" t="s">
        <v>19</v>
      </c>
      <c r="F211" s="236" t="s">
        <v>340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157</v>
      </c>
      <c r="AU211" s="242" t="s">
        <v>130</v>
      </c>
      <c r="AV211" s="13" t="s">
        <v>84</v>
      </c>
      <c r="AW211" s="13" t="s">
        <v>37</v>
      </c>
      <c r="AX211" s="13" t="s">
        <v>76</v>
      </c>
      <c r="AY211" s="242" t="s">
        <v>117</v>
      </c>
    </row>
    <row r="212" s="14" customFormat="1">
      <c r="A212" s="14"/>
      <c r="B212" s="243"/>
      <c r="C212" s="244"/>
      <c r="D212" s="234" t="s">
        <v>157</v>
      </c>
      <c r="E212" s="245" t="s">
        <v>19</v>
      </c>
      <c r="F212" s="246" t="s">
        <v>352</v>
      </c>
      <c r="G212" s="244"/>
      <c r="H212" s="247">
        <v>689.12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157</v>
      </c>
      <c r="AU212" s="253" t="s">
        <v>130</v>
      </c>
      <c r="AV212" s="14" t="s">
        <v>86</v>
      </c>
      <c r="AW212" s="14" t="s">
        <v>37</v>
      </c>
      <c r="AX212" s="14" t="s">
        <v>76</v>
      </c>
      <c r="AY212" s="253" t="s">
        <v>117</v>
      </c>
    </row>
    <row r="213" s="2" customFormat="1" ht="44.25" customHeight="1">
      <c r="A213" s="39"/>
      <c r="B213" s="40"/>
      <c r="C213" s="219" t="s">
        <v>353</v>
      </c>
      <c r="D213" s="219" t="s">
        <v>120</v>
      </c>
      <c r="E213" s="220" t="s">
        <v>354</v>
      </c>
      <c r="F213" s="221" t="s">
        <v>355</v>
      </c>
      <c r="G213" s="222" t="s">
        <v>208</v>
      </c>
      <c r="H213" s="223">
        <v>689.12</v>
      </c>
      <c r="I213" s="224"/>
      <c r="J213" s="225">
        <f>ROUND(I213*H213,2)</f>
        <v>0</v>
      </c>
      <c r="K213" s="221" t="s">
        <v>19</v>
      </c>
      <c r="L213" s="45"/>
      <c r="M213" s="226" t="s">
        <v>19</v>
      </c>
      <c r="N213" s="227" t="s">
        <v>47</v>
      </c>
      <c r="O213" s="85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136</v>
      </c>
      <c r="AT213" s="230" t="s">
        <v>120</v>
      </c>
      <c r="AU213" s="230" t="s">
        <v>130</v>
      </c>
      <c r="AY213" s="18" t="s">
        <v>117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136</v>
      </c>
      <c r="BM213" s="230" t="s">
        <v>356</v>
      </c>
    </row>
    <row r="214" s="13" customFormat="1">
      <c r="A214" s="13"/>
      <c r="B214" s="232"/>
      <c r="C214" s="233"/>
      <c r="D214" s="234" t="s">
        <v>157</v>
      </c>
      <c r="E214" s="235" t="s">
        <v>19</v>
      </c>
      <c r="F214" s="236" t="s">
        <v>340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157</v>
      </c>
      <c r="AU214" s="242" t="s">
        <v>130</v>
      </c>
      <c r="AV214" s="13" t="s">
        <v>84</v>
      </c>
      <c r="AW214" s="13" t="s">
        <v>37</v>
      </c>
      <c r="AX214" s="13" t="s">
        <v>76</v>
      </c>
      <c r="AY214" s="242" t="s">
        <v>117</v>
      </c>
    </row>
    <row r="215" s="14" customFormat="1">
      <c r="A215" s="14"/>
      <c r="B215" s="243"/>
      <c r="C215" s="244"/>
      <c r="D215" s="234" t="s">
        <v>157</v>
      </c>
      <c r="E215" s="245" t="s">
        <v>19</v>
      </c>
      <c r="F215" s="246" t="s">
        <v>352</v>
      </c>
      <c r="G215" s="244"/>
      <c r="H215" s="247">
        <v>689.12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157</v>
      </c>
      <c r="AU215" s="253" t="s">
        <v>130</v>
      </c>
      <c r="AV215" s="14" t="s">
        <v>86</v>
      </c>
      <c r="AW215" s="14" t="s">
        <v>37</v>
      </c>
      <c r="AX215" s="14" t="s">
        <v>76</v>
      </c>
      <c r="AY215" s="253" t="s">
        <v>117</v>
      </c>
    </row>
    <row r="216" s="2" customFormat="1" ht="21.75" customHeight="1">
      <c r="A216" s="39"/>
      <c r="B216" s="40"/>
      <c r="C216" s="219" t="s">
        <v>357</v>
      </c>
      <c r="D216" s="219" t="s">
        <v>120</v>
      </c>
      <c r="E216" s="220" t="s">
        <v>358</v>
      </c>
      <c r="F216" s="221" t="s">
        <v>359</v>
      </c>
      <c r="G216" s="222" t="s">
        <v>208</v>
      </c>
      <c r="H216" s="223">
        <v>689.12</v>
      </c>
      <c r="I216" s="224"/>
      <c r="J216" s="225">
        <f>ROUND(I216*H216,2)</f>
        <v>0</v>
      </c>
      <c r="K216" s="221" t="s">
        <v>19</v>
      </c>
      <c r="L216" s="45"/>
      <c r="M216" s="226" t="s">
        <v>19</v>
      </c>
      <c r="N216" s="227" t="s">
        <v>47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136</v>
      </c>
      <c r="AT216" s="230" t="s">
        <v>120</v>
      </c>
      <c r="AU216" s="230" t="s">
        <v>130</v>
      </c>
      <c r="AY216" s="18" t="s">
        <v>117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136</v>
      </c>
      <c r="BM216" s="230" t="s">
        <v>360</v>
      </c>
    </row>
    <row r="217" s="13" customFormat="1">
      <c r="A217" s="13"/>
      <c r="B217" s="232"/>
      <c r="C217" s="233"/>
      <c r="D217" s="234" t="s">
        <v>157</v>
      </c>
      <c r="E217" s="235" t="s">
        <v>19</v>
      </c>
      <c r="F217" s="236" t="s">
        <v>340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157</v>
      </c>
      <c r="AU217" s="242" t="s">
        <v>130</v>
      </c>
      <c r="AV217" s="13" t="s">
        <v>84</v>
      </c>
      <c r="AW217" s="13" t="s">
        <v>37</v>
      </c>
      <c r="AX217" s="13" t="s">
        <v>76</v>
      </c>
      <c r="AY217" s="242" t="s">
        <v>117</v>
      </c>
    </row>
    <row r="218" s="14" customFormat="1">
      <c r="A218" s="14"/>
      <c r="B218" s="243"/>
      <c r="C218" s="244"/>
      <c r="D218" s="234" t="s">
        <v>157</v>
      </c>
      <c r="E218" s="245" t="s">
        <v>19</v>
      </c>
      <c r="F218" s="246" t="s">
        <v>352</v>
      </c>
      <c r="G218" s="244"/>
      <c r="H218" s="247">
        <v>689.12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157</v>
      </c>
      <c r="AU218" s="253" t="s">
        <v>130</v>
      </c>
      <c r="AV218" s="14" t="s">
        <v>86</v>
      </c>
      <c r="AW218" s="14" t="s">
        <v>37</v>
      </c>
      <c r="AX218" s="14" t="s">
        <v>76</v>
      </c>
      <c r="AY218" s="253" t="s">
        <v>117</v>
      </c>
    </row>
    <row r="219" s="12" customFormat="1" ht="22.8" customHeight="1">
      <c r="A219" s="12"/>
      <c r="B219" s="203"/>
      <c r="C219" s="204"/>
      <c r="D219" s="205" t="s">
        <v>75</v>
      </c>
      <c r="E219" s="217" t="s">
        <v>86</v>
      </c>
      <c r="F219" s="217" t="s">
        <v>361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P220+P224</f>
        <v>0</v>
      </c>
      <c r="Q219" s="211"/>
      <c r="R219" s="212">
        <f>R220+R224</f>
        <v>20.42625142</v>
      </c>
      <c r="S219" s="211"/>
      <c r="T219" s="213">
        <f>T220+T224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84</v>
      </c>
      <c r="AT219" s="215" t="s">
        <v>75</v>
      </c>
      <c r="AU219" s="215" t="s">
        <v>84</v>
      </c>
      <c r="AY219" s="214" t="s">
        <v>117</v>
      </c>
      <c r="BK219" s="216">
        <f>BK220+BK224</f>
        <v>0</v>
      </c>
    </row>
    <row r="220" s="12" customFormat="1" ht="20.88" customHeight="1">
      <c r="A220" s="12"/>
      <c r="B220" s="203"/>
      <c r="C220" s="204"/>
      <c r="D220" s="205" t="s">
        <v>75</v>
      </c>
      <c r="E220" s="217" t="s">
        <v>7</v>
      </c>
      <c r="F220" s="217" t="s">
        <v>362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SUM(P221:P223)</f>
        <v>0</v>
      </c>
      <c r="Q220" s="211"/>
      <c r="R220" s="212">
        <f>SUM(R221:R223)</f>
        <v>0</v>
      </c>
      <c r="S220" s="211"/>
      <c r="T220" s="213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84</v>
      </c>
      <c r="AT220" s="215" t="s">
        <v>75</v>
      </c>
      <c r="AU220" s="215" t="s">
        <v>86</v>
      </c>
      <c r="AY220" s="214" t="s">
        <v>117</v>
      </c>
      <c r="BK220" s="216">
        <f>SUM(BK221:BK223)</f>
        <v>0</v>
      </c>
    </row>
    <row r="221" s="2" customFormat="1" ht="33" customHeight="1">
      <c r="A221" s="39"/>
      <c r="B221" s="40"/>
      <c r="C221" s="219" t="s">
        <v>363</v>
      </c>
      <c r="D221" s="219" t="s">
        <v>120</v>
      </c>
      <c r="E221" s="220" t="s">
        <v>364</v>
      </c>
      <c r="F221" s="221" t="s">
        <v>365</v>
      </c>
      <c r="G221" s="222" t="s">
        <v>235</v>
      </c>
      <c r="H221" s="223">
        <v>18.666</v>
      </c>
      <c r="I221" s="224"/>
      <c r="J221" s="225">
        <f>ROUND(I221*H221,2)</f>
        <v>0</v>
      </c>
      <c r="K221" s="221" t="s">
        <v>124</v>
      </c>
      <c r="L221" s="45"/>
      <c r="M221" s="226" t="s">
        <v>19</v>
      </c>
      <c r="N221" s="227" t="s">
        <v>47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136</v>
      </c>
      <c r="AT221" s="230" t="s">
        <v>120</v>
      </c>
      <c r="AU221" s="230" t="s">
        <v>130</v>
      </c>
      <c r="AY221" s="18" t="s">
        <v>117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136</v>
      </c>
      <c r="BM221" s="230" t="s">
        <v>366</v>
      </c>
    </row>
    <row r="222" s="13" customFormat="1">
      <c r="A222" s="13"/>
      <c r="B222" s="232"/>
      <c r="C222" s="233"/>
      <c r="D222" s="234" t="s">
        <v>157</v>
      </c>
      <c r="E222" s="235" t="s">
        <v>19</v>
      </c>
      <c r="F222" s="236" t="s">
        <v>246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157</v>
      </c>
      <c r="AU222" s="242" t="s">
        <v>130</v>
      </c>
      <c r="AV222" s="13" t="s">
        <v>84</v>
      </c>
      <c r="AW222" s="13" t="s">
        <v>37</v>
      </c>
      <c r="AX222" s="13" t="s">
        <v>76</v>
      </c>
      <c r="AY222" s="242" t="s">
        <v>117</v>
      </c>
    </row>
    <row r="223" s="14" customFormat="1">
      <c r="A223" s="14"/>
      <c r="B223" s="243"/>
      <c r="C223" s="244"/>
      <c r="D223" s="234" t="s">
        <v>157</v>
      </c>
      <c r="E223" s="245" t="s">
        <v>19</v>
      </c>
      <c r="F223" s="246" t="s">
        <v>247</v>
      </c>
      <c r="G223" s="244"/>
      <c r="H223" s="247">
        <v>18.666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157</v>
      </c>
      <c r="AU223" s="253" t="s">
        <v>130</v>
      </c>
      <c r="AV223" s="14" t="s">
        <v>86</v>
      </c>
      <c r="AW223" s="14" t="s">
        <v>37</v>
      </c>
      <c r="AX223" s="14" t="s">
        <v>76</v>
      </c>
      <c r="AY223" s="253" t="s">
        <v>117</v>
      </c>
    </row>
    <row r="224" s="12" customFormat="1" ht="20.88" customHeight="1">
      <c r="A224" s="12"/>
      <c r="B224" s="203"/>
      <c r="C224" s="204"/>
      <c r="D224" s="205" t="s">
        <v>75</v>
      </c>
      <c r="E224" s="217" t="s">
        <v>348</v>
      </c>
      <c r="F224" s="217" t="s">
        <v>367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SUM(P225:P274)</f>
        <v>0</v>
      </c>
      <c r="Q224" s="211"/>
      <c r="R224" s="212">
        <f>SUM(R225:R274)</f>
        <v>20.42625142</v>
      </c>
      <c r="S224" s="211"/>
      <c r="T224" s="213">
        <f>SUM(T225:T274)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86</v>
      </c>
      <c r="AY224" s="214" t="s">
        <v>117</v>
      </c>
      <c r="BK224" s="216">
        <f>SUM(BK225:BK274)</f>
        <v>0</v>
      </c>
    </row>
    <row r="225" s="2" customFormat="1" ht="33" customHeight="1">
      <c r="A225" s="39"/>
      <c r="B225" s="40"/>
      <c r="C225" s="219" t="s">
        <v>368</v>
      </c>
      <c r="D225" s="219" t="s">
        <v>120</v>
      </c>
      <c r="E225" s="220" t="s">
        <v>369</v>
      </c>
      <c r="F225" s="221" t="s">
        <v>370</v>
      </c>
      <c r="G225" s="222" t="s">
        <v>235</v>
      </c>
      <c r="H225" s="223">
        <v>0.89600000000000002</v>
      </c>
      <c r="I225" s="224"/>
      <c r="J225" s="225">
        <f>ROUND(I225*H225,2)</f>
        <v>0</v>
      </c>
      <c r="K225" s="221" t="s">
        <v>19</v>
      </c>
      <c r="L225" s="45"/>
      <c r="M225" s="226" t="s">
        <v>19</v>
      </c>
      <c r="N225" s="227" t="s">
        <v>47</v>
      </c>
      <c r="O225" s="85"/>
      <c r="P225" s="228">
        <f>O225*H225</f>
        <v>0</v>
      </c>
      <c r="Q225" s="228">
        <v>2.1600000000000001</v>
      </c>
      <c r="R225" s="228">
        <f>Q225*H225</f>
        <v>1.9353600000000002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136</v>
      </c>
      <c r="AT225" s="230" t="s">
        <v>120</v>
      </c>
      <c r="AU225" s="230" t="s">
        <v>130</v>
      </c>
      <c r="AY225" s="18" t="s">
        <v>117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136</v>
      </c>
      <c r="BM225" s="230" t="s">
        <v>371</v>
      </c>
    </row>
    <row r="226" s="13" customFormat="1">
      <c r="A226" s="13"/>
      <c r="B226" s="232"/>
      <c r="C226" s="233"/>
      <c r="D226" s="234" t="s">
        <v>157</v>
      </c>
      <c r="E226" s="235" t="s">
        <v>19</v>
      </c>
      <c r="F226" s="236" t="s">
        <v>372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157</v>
      </c>
      <c r="AU226" s="242" t="s">
        <v>130</v>
      </c>
      <c r="AV226" s="13" t="s">
        <v>84</v>
      </c>
      <c r="AW226" s="13" t="s">
        <v>37</v>
      </c>
      <c r="AX226" s="13" t="s">
        <v>76</v>
      </c>
      <c r="AY226" s="242" t="s">
        <v>117</v>
      </c>
    </row>
    <row r="227" s="14" customFormat="1">
      <c r="A227" s="14"/>
      <c r="B227" s="243"/>
      <c r="C227" s="244"/>
      <c r="D227" s="234" t="s">
        <v>157</v>
      </c>
      <c r="E227" s="245" t="s">
        <v>19</v>
      </c>
      <c r="F227" s="246" t="s">
        <v>373</v>
      </c>
      <c r="G227" s="244"/>
      <c r="H227" s="247">
        <v>0.54400000000000004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157</v>
      </c>
      <c r="AU227" s="253" t="s">
        <v>130</v>
      </c>
      <c r="AV227" s="14" t="s">
        <v>86</v>
      </c>
      <c r="AW227" s="14" t="s">
        <v>37</v>
      </c>
      <c r="AX227" s="14" t="s">
        <v>76</v>
      </c>
      <c r="AY227" s="253" t="s">
        <v>117</v>
      </c>
    </row>
    <row r="228" s="14" customFormat="1">
      <c r="A228" s="14"/>
      <c r="B228" s="243"/>
      <c r="C228" s="244"/>
      <c r="D228" s="234" t="s">
        <v>157</v>
      </c>
      <c r="E228" s="245" t="s">
        <v>19</v>
      </c>
      <c r="F228" s="246" t="s">
        <v>374</v>
      </c>
      <c r="G228" s="244"/>
      <c r="H228" s="247">
        <v>0.10000000000000001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157</v>
      </c>
      <c r="AU228" s="253" t="s">
        <v>130</v>
      </c>
      <c r="AV228" s="14" t="s">
        <v>86</v>
      </c>
      <c r="AW228" s="14" t="s">
        <v>37</v>
      </c>
      <c r="AX228" s="14" t="s">
        <v>76</v>
      </c>
      <c r="AY228" s="253" t="s">
        <v>117</v>
      </c>
    </row>
    <row r="229" s="14" customFormat="1">
      <c r="A229" s="14"/>
      <c r="B229" s="243"/>
      <c r="C229" s="244"/>
      <c r="D229" s="234" t="s">
        <v>157</v>
      </c>
      <c r="E229" s="245" t="s">
        <v>19</v>
      </c>
      <c r="F229" s="246" t="s">
        <v>375</v>
      </c>
      <c r="G229" s="244"/>
      <c r="H229" s="247">
        <v>0.14399999999999999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157</v>
      </c>
      <c r="AU229" s="253" t="s">
        <v>130</v>
      </c>
      <c r="AV229" s="14" t="s">
        <v>86</v>
      </c>
      <c r="AW229" s="14" t="s">
        <v>37</v>
      </c>
      <c r="AX229" s="14" t="s">
        <v>76</v>
      </c>
      <c r="AY229" s="253" t="s">
        <v>117</v>
      </c>
    </row>
    <row r="230" s="14" customFormat="1">
      <c r="A230" s="14"/>
      <c r="B230" s="243"/>
      <c r="C230" s="244"/>
      <c r="D230" s="234" t="s">
        <v>157</v>
      </c>
      <c r="E230" s="245" t="s">
        <v>19</v>
      </c>
      <c r="F230" s="246" t="s">
        <v>376</v>
      </c>
      <c r="G230" s="244"/>
      <c r="H230" s="247">
        <v>0.108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157</v>
      </c>
      <c r="AU230" s="253" t="s">
        <v>130</v>
      </c>
      <c r="AV230" s="14" t="s">
        <v>86</v>
      </c>
      <c r="AW230" s="14" t="s">
        <v>37</v>
      </c>
      <c r="AX230" s="14" t="s">
        <v>76</v>
      </c>
      <c r="AY230" s="253" t="s">
        <v>117</v>
      </c>
    </row>
    <row r="231" s="2" customFormat="1" ht="21.75" customHeight="1">
      <c r="A231" s="39"/>
      <c r="B231" s="40"/>
      <c r="C231" s="219" t="s">
        <v>377</v>
      </c>
      <c r="D231" s="219" t="s">
        <v>120</v>
      </c>
      <c r="E231" s="220" t="s">
        <v>378</v>
      </c>
      <c r="F231" s="221" t="s">
        <v>379</v>
      </c>
      <c r="G231" s="222" t="s">
        <v>235</v>
      </c>
      <c r="H231" s="223">
        <v>7.3179999999999996</v>
      </c>
      <c r="I231" s="224"/>
      <c r="J231" s="225">
        <f>ROUND(I231*H231,2)</f>
        <v>0</v>
      </c>
      <c r="K231" s="221" t="s">
        <v>19</v>
      </c>
      <c r="L231" s="45"/>
      <c r="M231" s="226" t="s">
        <v>19</v>
      </c>
      <c r="N231" s="227" t="s">
        <v>47</v>
      </c>
      <c r="O231" s="85"/>
      <c r="P231" s="228">
        <f>O231*H231</f>
        <v>0</v>
      </c>
      <c r="Q231" s="228">
        <v>2.45329</v>
      </c>
      <c r="R231" s="228">
        <f>Q231*H231</f>
        <v>17.95317622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136</v>
      </c>
      <c r="AT231" s="230" t="s">
        <v>120</v>
      </c>
      <c r="AU231" s="230" t="s">
        <v>130</v>
      </c>
      <c r="AY231" s="18" t="s">
        <v>117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136</v>
      </c>
      <c r="BM231" s="230" t="s">
        <v>380</v>
      </c>
    </row>
    <row r="232" s="13" customFormat="1">
      <c r="A232" s="13"/>
      <c r="B232" s="232"/>
      <c r="C232" s="233"/>
      <c r="D232" s="234" t="s">
        <v>157</v>
      </c>
      <c r="E232" s="235" t="s">
        <v>19</v>
      </c>
      <c r="F232" s="236" t="s">
        <v>372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157</v>
      </c>
      <c r="AU232" s="242" t="s">
        <v>130</v>
      </c>
      <c r="AV232" s="13" t="s">
        <v>84</v>
      </c>
      <c r="AW232" s="13" t="s">
        <v>37</v>
      </c>
      <c r="AX232" s="13" t="s">
        <v>76</v>
      </c>
      <c r="AY232" s="242" t="s">
        <v>117</v>
      </c>
    </row>
    <row r="233" s="14" customFormat="1">
      <c r="A233" s="14"/>
      <c r="B233" s="243"/>
      <c r="C233" s="244"/>
      <c r="D233" s="234" t="s">
        <v>157</v>
      </c>
      <c r="E233" s="245" t="s">
        <v>19</v>
      </c>
      <c r="F233" s="246" t="s">
        <v>252</v>
      </c>
      <c r="G233" s="244"/>
      <c r="H233" s="247">
        <v>4.3520000000000003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157</v>
      </c>
      <c r="AU233" s="253" t="s">
        <v>130</v>
      </c>
      <c r="AV233" s="14" t="s">
        <v>86</v>
      </c>
      <c r="AW233" s="14" t="s">
        <v>37</v>
      </c>
      <c r="AX233" s="14" t="s">
        <v>76</v>
      </c>
      <c r="AY233" s="253" t="s">
        <v>117</v>
      </c>
    </row>
    <row r="234" s="14" customFormat="1">
      <c r="A234" s="14"/>
      <c r="B234" s="243"/>
      <c r="C234" s="244"/>
      <c r="D234" s="234" t="s">
        <v>157</v>
      </c>
      <c r="E234" s="245" t="s">
        <v>19</v>
      </c>
      <c r="F234" s="246" t="s">
        <v>381</v>
      </c>
      <c r="G234" s="244"/>
      <c r="H234" s="247">
        <v>0.94999999999999996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157</v>
      </c>
      <c r="AU234" s="253" t="s">
        <v>130</v>
      </c>
      <c r="AV234" s="14" t="s">
        <v>86</v>
      </c>
      <c r="AW234" s="14" t="s">
        <v>37</v>
      </c>
      <c r="AX234" s="14" t="s">
        <v>76</v>
      </c>
      <c r="AY234" s="253" t="s">
        <v>117</v>
      </c>
    </row>
    <row r="235" s="14" customFormat="1">
      <c r="A235" s="14"/>
      <c r="B235" s="243"/>
      <c r="C235" s="244"/>
      <c r="D235" s="234" t="s">
        <v>157</v>
      </c>
      <c r="E235" s="245" t="s">
        <v>19</v>
      </c>
      <c r="F235" s="246" t="s">
        <v>254</v>
      </c>
      <c r="G235" s="244"/>
      <c r="H235" s="247">
        <v>1.1519999999999999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157</v>
      </c>
      <c r="AU235" s="253" t="s">
        <v>130</v>
      </c>
      <c r="AV235" s="14" t="s">
        <v>86</v>
      </c>
      <c r="AW235" s="14" t="s">
        <v>37</v>
      </c>
      <c r="AX235" s="14" t="s">
        <v>76</v>
      </c>
      <c r="AY235" s="253" t="s">
        <v>117</v>
      </c>
    </row>
    <row r="236" s="14" customFormat="1">
      <c r="A236" s="14"/>
      <c r="B236" s="243"/>
      <c r="C236" s="244"/>
      <c r="D236" s="234" t="s">
        <v>157</v>
      </c>
      <c r="E236" s="245" t="s">
        <v>19</v>
      </c>
      <c r="F236" s="246" t="s">
        <v>255</v>
      </c>
      <c r="G236" s="244"/>
      <c r="H236" s="247">
        <v>0.86399999999999999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157</v>
      </c>
      <c r="AU236" s="253" t="s">
        <v>130</v>
      </c>
      <c r="AV236" s="14" t="s">
        <v>86</v>
      </c>
      <c r="AW236" s="14" t="s">
        <v>37</v>
      </c>
      <c r="AX236" s="14" t="s">
        <v>76</v>
      </c>
      <c r="AY236" s="253" t="s">
        <v>117</v>
      </c>
    </row>
    <row r="237" s="2" customFormat="1" ht="16.5" customHeight="1">
      <c r="A237" s="39"/>
      <c r="B237" s="40"/>
      <c r="C237" s="219" t="s">
        <v>382</v>
      </c>
      <c r="D237" s="219" t="s">
        <v>120</v>
      </c>
      <c r="E237" s="220" t="s">
        <v>383</v>
      </c>
      <c r="F237" s="221" t="s">
        <v>384</v>
      </c>
      <c r="G237" s="222" t="s">
        <v>208</v>
      </c>
      <c r="H237" s="223">
        <v>31.68</v>
      </c>
      <c r="I237" s="224"/>
      <c r="J237" s="225">
        <f>ROUND(I237*H237,2)</f>
        <v>0</v>
      </c>
      <c r="K237" s="221" t="s">
        <v>19</v>
      </c>
      <c r="L237" s="45"/>
      <c r="M237" s="226" t="s">
        <v>19</v>
      </c>
      <c r="N237" s="227" t="s">
        <v>47</v>
      </c>
      <c r="O237" s="85"/>
      <c r="P237" s="228">
        <f>O237*H237</f>
        <v>0</v>
      </c>
      <c r="Q237" s="228">
        <v>0.00264</v>
      </c>
      <c r="R237" s="228">
        <f>Q237*H237</f>
        <v>0.083635199999999993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136</v>
      </c>
      <c r="AT237" s="230" t="s">
        <v>120</v>
      </c>
      <c r="AU237" s="230" t="s">
        <v>130</v>
      </c>
      <c r="AY237" s="18" t="s">
        <v>117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136</v>
      </c>
      <c r="BM237" s="230" t="s">
        <v>385</v>
      </c>
    </row>
    <row r="238" s="13" customFormat="1">
      <c r="A238" s="13"/>
      <c r="B238" s="232"/>
      <c r="C238" s="233"/>
      <c r="D238" s="234" t="s">
        <v>157</v>
      </c>
      <c r="E238" s="235" t="s">
        <v>19</v>
      </c>
      <c r="F238" s="236" t="s">
        <v>372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157</v>
      </c>
      <c r="AU238" s="242" t="s">
        <v>130</v>
      </c>
      <c r="AV238" s="13" t="s">
        <v>84</v>
      </c>
      <c r="AW238" s="13" t="s">
        <v>37</v>
      </c>
      <c r="AX238" s="13" t="s">
        <v>76</v>
      </c>
      <c r="AY238" s="242" t="s">
        <v>117</v>
      </c>
    </row>
    <row r="239" s="14" customFormat="1">
      <c r="A239" s="14"/>
      <c r="B239" s="243"/>
      <c r="C239" s="244"/>
      <c r="D239" s="234" t="s">
        <v>157</v>
      </c>
      <c r="E239" s="245" t="s">
        <v>19</v>
      </c>
      <c r="F239" s="246" t="s">
        <v>386</v>
      </c>
      <c r="G239" s="244"/>
      <c r="H239" s="247">
        <v>21.760000000000002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157</v>
      </c>
      <c r="AU239" s="253" t="s">
        <v>130</v>
      </c>
      <c r="AV239" s="14" t="s">
        <v>86</v>
      </c>
      <c r="AW239" s="14" t="s">
        <v>37</v>
      </c>
      <c r="AX239" s="14" t="s">
        <v>76</v>
      </c>
      <c r="AY239" s="253" t="s">
        <v>117</v>
      </c>
    </row>
    <row r="240" s="14" customFormat="1">
      <c r="A240" s="14"/>
      <c r="B240" s="243"/>
      <c r="C240" s="244"/>
      <c r="D240" s="234" t="s">
        <v>157</v>
      </c>
      <c r="E240" s="245" t="s">
        <v>19</v>
      </c>
      <c r="F240" s="246" t="s">
        <v>387</v>
      </c>
      <c r="G240" s="244"/>
      <c r="H240" s="247">
        <v>3.2000000000000002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157</v>
      </c>
      <c r="AU240" s="253" t="s">
        <v>130</v>
      </c>
      <c r="AV240" s="14" t="s">
        <v>86</v>
      </c>
      <c r="AW240" s="14" t="s">
        <v>37</v>
      </c>
      <c r="AX240" s="14" t="s">
        <v>76</v>
      </c>
      <c r="AY240" s="253" t="s">
        <v>117</v>
      </c>
    </row>
    <row r="241" s="14" customFormat="1">
      <c r="A241" s="14"/>
      <c r="B241" s="243"/>
      <c r="C241" s="244"/>
      <c r="D241" s="234" t="s">
        <v>157</v>
      </c>
      <c r="E241" s="245" t="s">
        <v>19</v>
      </c>
      <c r="F241" s="246" t="s">
        <v>388</v>
      </c>
      <c r="G241" s="244"/>
      <c r="H241" s="247">
        <v>3.8399999999999999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157</v>
      </c>
      <c r="AU241" s="253" t="s">
        <v>130</v>
      </c>
      <c r="AV241" s="14" t="s">
        <v>86</v>
      </c>
      <c r="AW241" s="14" t="s">
        <v>37</v>
      </c>
      <c r="AX241" s="14" t="s">
        <v>76</v>
      </c>
      <c r="AY241" s="253" t="s">
        <v>117</v>
      </c>
    </row>
    <row r="242" s="14" customFormat="1">
      <c r="A242" s="14"/>
      <c r="B242" s="243"/>
      <c r="C242" s="244"/>
      <c r="D242" s="234" t="s">
        <v>157</v>
      </c>
      <c r="E242" s="245" t="s">
        <v>19</v>
      </c>
      <c r="F242" s="246" t="s">
        <v>389</v>
      </c>
      <c r="G242" s="244"/>
      <c r="H242" s="247">
        <v>2.8799999999999999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157</v>
      </c>
      <c r="AU242" s="253" t="s">
        <v>130</v>
      </c>
      <c r="AV242" s="14" t="s">
        <v>86</v>
      </c>
      <c r="AW242" s="14" t="s">
        <v>37</v>
      </c>
      <c r="AX242" s="14" t="s">
        <v>76</v>
      </c>
      <c r="AY242" s="253" t="s">
        <v>117</v>
      </c>
    </row>
    <row r="243" s="2" customFormat="1" ht="16.5" customHeight="1">
      <c r="A243" s="39"/>
      <c r="B243" s="40"/>
      <c r="C243" s="219" t="s">
        <v>390</v>
      </c>
      <c r="D243" s="219" t="s">
        <v>120</v>
      </c>
      <c r="E243" s="220" t="s">
        <v>391</v>
      </c>
      <c r="F243" s="221" t="s">
        <v>392</v>
      </c>
      <c r="G243" s="222" t="s">
        <v>208</v>
      </c>
      <c r="H243" s="223">
        <v>31.68</v>
      </c>
      <c r="I243" s="224"/>
      <c r="J243" s="225">
        <f>ROUND(I243*H243,2)</f>
        <v>0</v>
      </c>
      <c r="K243" s="221" t="s">
        <v>19</v>
      </c>
      <c r="L243" s="45"/>
      <c r="M243" s="226" t="s">
        <v>19</v>
      </c>
      <c r="N243" s="227" t="s">
        <v>47</v>
      </c>
      <c r="O243" s="85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136</v>
      </c>
      <c r="AT243" s="230" t="s">
        <v>120</v>
      </c>
      <c r="AU243" s="230" t="s">
        <v>130</v>
      </c>
      <c r="AY243" s="18" t="s">
        <v>117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0</v>
      </c>
      <c r="BL243" s="18" t="s">
        <v>136</v>
      </c>
      <c r="BM243" s="230" t="s">
        <v>393</v>
      </c>
    </row>
    <row r="244" s="13" customFormat="1">
      <c r="A244" s="13"/>
      <c r="B244" s="232"/>
      <c r="C244" s="233"/>
      <c r="D244" s="234" t="s">
        <v>157</v>
      </c>
      <c r="E244" s="235" t="s">
        <v>19</v>
      </c>
      <c r="F244" s="236" t="s">
        <v>394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157</v>
      </c>
      <c r="AU244" s="242" t="s">
        <v>130</v>
      </c>
      <c r="AV244" s="13" t="s">
        <v>84</v>
      </c>
      <c r="AW244" s="13" t="s">
        <v>37</v>
      </c>
      <c r="AX244" s="13" t="s">
        <v>76</v>
      </c>
      <c r="AY244" s="242" t="s">
        <v>117</v>
      </c>
    </row>
    <row r="245" s="14" customFormat="1">
      <c r="A245" s="14"/>
      <c r="B245" s="243"/>
      <c r="C245" s="244"/>
      <c r="D245" s="234" t="s">
        <v>157</v>
      </c>
      <c r="E245" s="245" t="s">
        <v>19</v>
      </c>
      <c r="F245" s="246" t="s">
        <v>395</v>
      </c>
      <c r="G245" s="244"/>
      <c r="H245" s="247">
        <v>31.68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157</v>
      </c>
      <c r="AU245" s="253" t="s">
        <v>130</v>
      </c>
      <c r="AV245" s="14" t="s">
        <v>86</v>
      </c>
      <c r="AW245" s="14" t="s">
        <v>37</v>
      </c>
      <c r="AX245" s="14" t="s">
        <v>76</v>
      </c>
      <c r="AY245" s="253" t="s">
        <v>117</v>
      </c>
    </row>
    <row r="246" s="2" customFormat="1" ht="44.25" customHeight="1">
      <c r="A246" s="39"/>
      <c r="B246" s="40"/>
      <c r="C246" s="219" t="s">
        <v>396</v>
      </c>
      <c r="D246" s="219" t="s">
        <v>120</v>
      </c>
      <c r="E246" s="220" t="s">
        <v>397</v>
      </c>
      <c r="F246" s="221" t="s">
        <v>398</v>
      </c>
      <c r="G246" s="222" t="s">
        <v>201</v>
      </c>
      <c r="H246" s="223">
        <v>4</v>
      </c>
      <c r="I246" s="224"/>
      <c r="J246" s="225">
        <f>ROUND(I246*H246,2)</f>
        <v>0</v>
      </c>
      <c r="K246" s="221" t="s">
        <v>124</v>
      </c>
      <c r="L246" s="45"/>
      <c r="M246" s="226" t="s">
        <v>19</v>
      </c>
      <c r="N246" s="227" t="s">
        <v>47</v>
      </c>
      <c r="O246" s="85"/>
      <c r="P246" s="228">
        <f>O246*H246</f>
        <v>0</v>
      </c>
      <c r="Q246" s="228">
        <v>0.00115</v>
      </c>
      <c r="R246" s="228">
        <f>Q246*H246</f>
        <v>0.0045999999999999999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136</v>
      </c>
      <c r="AT246" s="230" t="s">
        <v>120</v>
      </c>
      <c r="AU246" s="230" t="s">
        <v>130</v>
      </c>
      <c r="AY246" s="18" t="s">
        <v>117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136</v>
      </c>
      <c r="BM246" s="230" t="s">
        <v>399</v>
      </c>
    </row>
    <row r="247" s="13" customFormat="1">
      <c r="A247" s="13"/>
      <c r="B247" s="232"/>
      <c r="C247" s="233"/>
      <c r="D247" s="234" t="s">
        <v>157</v>
      </c>
      <c r="E247" s="235" t="s">
        <v>19</v>
      </c>
      <c r="F247" s="236" t="s">
        <v>400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157</v>
      </c>
      <c r="AU247" s="242" t="s">
        <v>130</v>
      </c>
      <c r="AV247" s="13" t="s">
        <v>84</v>
      </c>
      <c r="AW247" s="13" t="s">
        <v>37</v>
      </c>
      <c r="AX247" s="13" t="s">
        <v>76</v>
      </c>
      <c r="AY247" s="242" t="s">
        <v>117</v>
      </c>
    </row>
    <row r="248" s="14" customFormat="1">
      <c r="A248" s="14"/>
      <c r="B248" s="243"/>
      <c r="C248" s="244"/>
      <c r="D248" s="234" t="s">
        <v>157</v>
      </c>
      <c r="E248" s="245" t="s">
        <v>19</v>
      </c>
      <c r="F248" s="246" t="s">
        <v>136</v>
      </c>
      <c r="G248" s="244"/>
      <c r="H248" s="247">
        <v>4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157</v>
      </c>
      <c r="AU248" s="253" t="s">
        <v>130</v>
      </c>
      <c r="AV248" s="14" t="s">
        <v>86</v>
      </c>
      <c r="AW248" s="14" t="s">
        <v>37</v>
      </c>
      <c r="AX248" s="14" t="s">
        <v>76</v>
      </c>
      <c r="AY248" s="253" t="s">
        <v>117</v>
      </c>
    </row>
    <row r="249" s="2" customFormat="1" ht="44.25" customHeight="1">
      <c r="A249" s="39"/>
      <c r="B249" s="40"/>
      <c r="C249" s="219" t="s">
        <v>401</v>
      </c>
      <c r="D249" s="219" t="s">
        <v>120</v>
      </c>
      <c r="E249" s="220" t="s">
        <v>402</v>
      </c>
      <c r="F249" s="221" t="s">
        <v>403</v>
      </c>
      <c r="G249" s="222" t="s">
        <v>201</v>
      </c>
      <c r="H249" s="223">
        <v>4</v>
      </c>
      <c r="I249" s="224"/>
      <c r="J249" s="225">
        <f>ROUND(I249*H249,2)</f>
        <v>0</v>
      </c>
      <c r="K249" s="221" t="s">
        <v>19</v>
      </c>
      <c r="L249" s="45"/>
      <c r="M249" s="226" t="s">
        <v>19</v>
      </c>
      <c r="N249" s="227" t="s">
        <v>47</v>
      </c>
      <c r="O249" s="85"/>
      <c r="P249" s="228">
        <f>O249*H249</f>
        <v>0</v>
      </c>
      <c r="Q249" s="228">
        <v>0.0021700000000000001</v>
      </c>
      <c r="R249" s="228">
        <f>Q249*H249</f>
        <v>0.0086800000000000002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136</v>
      </c>
      <c r="AT249" s="230" t="s">
        <v>120</v>
      </c>
      <c r="AU249" s="230" t="s">
        <v>130</v>
      </c>
      <c r="AY249" s="18" t="s">
        <v>117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136</v>
      </c>
      <c r="BM249" s="230" t="s">
        <v>404</v>
      </c>
    </row>
    <row r="250" s="13" customFormat="1">
      <c r="A250" s="13"/>
      <c r="B250" s="232"/>
      <c r="C250" s="233"/>
      <c r="D250" s="234" t="s">
        <v>157</v>
      </c>
      <c r="E250" s="235" t="s">
        <v>19</v>
      </c>
      <c r="F250" s="236" t="s">
        <v>405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157</v>
      </c>
      <c r="AU250" s="242" t="s">
        <v>130</v>
      </c>
      <c r="AV250" s="13" t="s">
        <v>84</v>
      </c>
      <c r="AW250" s="13" t="s">
        <v>37</v>
      </c>
      <c r="AX250" s="13" t="s">
        <v>76</v>
      </c>
      <c r="AY250" s="242" t="s">
        <v>117</v>
      </c>
    </row>
    <row r="251" s="14" customFormat="1">
      <c r="A251" s="14"/>
      <c r="B251" s="243"/>
      <c r="C251" s="244"/>
      <c r="D251" s="234" t="s">
        <v>157</v>
      </c>
      <c r="E251" s="245" t="s">
        <v>19</v>
      </c>
      <c r="F251" s="246" t="s">
        <v>136</v>
      </c>
      <c r="G251" s="244"/>
      <c r="H251" s="247">
        <v>4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157</v>
      </c>
      <c r="AU251" s="253" t="s">
        <v>130</v>
      </c>
      <c r="AV251" s="14" t="s">
        <v>86</v>
      </c>
      <c r="AW251" s="14" t="s">
        <v>37</v>
      </c>
      <c r="AX251" s="14" t="s">
        <v>76</v>
      </c>
      <c r="AY251" s="253" t="s">
        <v>117</v>
      </c>
    </row>
    <row r="252" s="2" customFormat="1" ht="44.25" customHeight="1">
      <c r="A252" s="39"/>
      <c r="B252" s="40"/>
      <c r="C252" s="219" t="s">
        <v>406</v>
      </c>
      <c r="D252" s="219" t="s">
        <v>120</v>
      </c>
      <c r="E252" s="220" t="s">
        <v>407</v>
      </c>
      <c r="F252" s="221" t="s">
        <v>408</v>
      </c>
      <c r="G252" s="222" t="s">
        <v>201</v>
      </c>
      <c r="H252" s="223">
        <v>4</v>
      </c>
      <c r="I252" s="224"/>
      <c r="J252" s="225">
        <f>ROUND(I252*H252,2)</f>
        <v>0</v>
      </c>
      <c r="K252" s="221" t="s">
        <v>124</v>
      </c>
      <c r="L252" s="45"/>
      <c r="M252" s="226" t="s">
        <v>19</v>
      </c>
      <c r="N252" s="227" t="s">
        <v>47</v>
      </c>
      <c r="O252" s="85"/>
      <c r="P252" s="228">
        <f>O252*H252</f>
        <v>0</v>
      </c>
      <c r="Q252" s="228">
        <v>0.0049800000000000001</v>
      </c>
      <c r="R252" s="228">
        <f>Q252*H252</f>
        <v>0.01992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136</v>
      </c>
      <c r="AT252" s="230" t="s">
        <v>120</v>
      </c>
      <c r="AU252" s="230" t="s">
        <v>130</v>
      </c>
      <c r="AY252" s="18" t="s">
        <v>117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136</v>
      </c>
      <c r="BM252" s="230" t="s">
        <v>409</v>
      </c>
    </row>
    <row r="253" s="13" customFormat="1">
      <c r="A253" s="13"/>
      <c r="B253" s="232"/>
      <c r="C253" s="233"/>
      <c r="D253" s="234" t="s">
        <v>157</v>
      </c>
      <c r="E253" s="235" t="s">
        <v>19</v>
      </c>
      <c r="F253" s="236" t="s">
        <v>410</v>
      </c>
      <c r="G253" s="233"/>
      <c r="H253" s="235" t="s">
        <v>19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157</v>
      </c>
      <c r="AU253" s="242" t="s">
        <v>130</v>
      </c>
      <c r="AV253" s="13" t="s">
        <v>84</v>
      </c>
      <c r="AW253" s="13" t="s">
        <v>37</v>
      </c>
      <c r="AX253" s="13" t="s">
        <v>76</v>
      </c>
      <c r="AY253" s="242" t="s">
        <v>117</v>
      </c>
    </row>
    <row r="254" s="14" customFormat="1">
      <c r="A254" s="14"/>
      <c r="B254" s="243"/>
      <c r="C254" s="244"/>
      <c r="D254" s="234" t="s">
        <v>157</v>
      </c>
      <c r="E254" s="245" t="s">
        <v>19</v>
      </c>
      <c r="F254" s="246" t="s">
        <v>136</v>
      </c>
      <c r="G254" s="244"/>
      <c r="H254" s="247">
        <v>4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157</v>
      </c>
      <c r="AU254" s="253" t="s">
        <v>130</v>
      </c>
      <c r="AV254" s="14" t="s">
        <v>86</v>
      </c>
      <c r="AW254" s="14" t="s">
        <v>37</v>
      </c>
      <c r="AX254" s="14" t="s">
        <v>76</v>
      </c>
      <c r="AY254" s="253" t="s">
        <v>117</v>
      </c>
    </row>
    <row r="255" s="2" customFormat="1" ht="44.25" customHeight="1">
      <c r="A255" s="39"/>
      <c r="B255" s="40"/>
      <c r="C255" s="219" t="s">
        <v>411</v>
      </c>
      <c r="D255" s="219" t="s">
        <v>120</v>
      </c>
      <c r="E255" s="220" t="s">
        <v>412</v>
      </c>
      <c r="F255" s="221" t="s">
        <v>413</v>
      </c>
      <c r="G255" s="222" t="s">
        <v>201</v>
      </c>
      <c r="H255" s="223">
        <v>37</v>
      </c>
      <c r="I255" s="224"/>
      <c r="J255" s="225">
        <f>ROUND(I255*H255,2)</f>
        <v>0</v>
      </c>
      <c r="K255" s="221" t="s">
        <v>19</v>
      </c>
      <c r="L255" s="45"/>
      <c r="M255" s="226" t="s">
        <v>19</v>
      </c>
      <c r="N255" s="227" t="s">
        <v>47</v>
      </c>
      <c r="O255" s="85"/>
      <c r="P255" s="228">
        <f>O255*H255</f>
        <v>0</v>
      </c>
      <c r="Q255" s="228">
        <v>0.0094000000000000004</v>
      </c>
      <c r="R255" s="228">
        <f>Q255*H255</f>
        <v>0.3478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136</v>
      </c>
      <c r="AT255" s="230" t="s">
        <v>120</v>
      </c>
      <c r="AU255" s="230" t="s">
        <v>130</v>
      </c>
      <c r="AY255" s="18" t="s">
        <v>117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136</v>
      </c>
      <c r="BM255" s="230" t="s">
        <v>414</v>
      </c>
    </row>
    <row r="256" s="13" customFormat="1">
      <c r="A256" s="13"/>
      <c r="B256" s="232"/>
      <c r="C256" s="233"/>
      <c r="D256" s="234" t="s">
        <v>157</v>
      </c>
      <c r="E256" s="235" t="s">
        <v>19</v>
      </c>
      <c r="F256" s="236" t="s">
        <v>415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157</v>
      </c>
      <c r="AU256" s="242" t="s">
        <v>130</v>
      </c>
      <c r="AV256" s="13" t="s">
        <v>84</v>
      </c>
      <c r="AW256" s="13" t="s">
        <v>37</v>
      </c>
      <c r="AX256" s="13" t="s">
        <v>76</v>
      </c>
      <c r="AY256" s="242" t="s">
        <v>117</v>
      </c>
    </row>
    <row r="257" s="14" customFormat="1">
      <c r="A257" s="14"/>
      <c r="B257" s="243"/>
      <c r="C257" s="244"/>
      <c r="D257" s="234" t="s">
        <v>157</v>
      </c>
      <c r="E257" s="245" t="s">
        <v>19</v>
      </c>
      <c r="F257" s="246" t="s">
        <v>390</v>
      </c>
      <c r="G257" s="244"/>
      <c r="H257" s="247">
        <v>34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157</v>
      </c>
      <c r="AU257" s="253" t="s">
        <v>130</v>
      </c>
      <c r="AV257" s="14" t="s">
        <v>86</v>
      </c>
      <c r="AW257" s="14" t="s">
        <v>37</v>
      </c>
      <c r="AX257" s="14" t="s">
        <v>76</v>
      </c>
      <c r="AY257" s="253" t="s">
        <v>117</v>
      </c>
    </row>
    <row r="258" s="13" customFormat="1">
      <c r="A258" s="13"/>
      <c r="B258" s="232"/>
      <c r="C258" s="233"/>
      <c r="D258" s="234" t="s">
        <v>157</v>
      </c>
      <c r="E258" s="235" t="s">
        <v>19</v>
      </c>
      <c r="F258" s="236" t="s">
        <v>416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157</v>
      </c>
      <c r="AU258" s="242" t="s">
        <v>130</v>
      </c>
      <c r="AV258" s="13" t="s">
        <v>84</v>
      </c>
      <c r="AW258" s="13" t="s">
        <v>37</v>
      </c>
      <c r="AX258" s="13" t="s">
        <v>76</v>
      </c>
      <c r="AY258" s="242" t="s">
        <v>117</v>
      </c>
    </row>
    <row r="259" s="14" customFormat="1">
      <c r="A259" s="14"/>
      <c r="B259" s="243"/>
      <c r="C259" s="244"/>
      <c r="D259" s="234" t="s">
        <v>157</v>
      </c>
      <c r="E259" s="245" t="s">
        <v>19</v>
      </c>
      <c r="F259" s="246" t="s">
        <v>130</v>
      </c>
      <c r="G259" s="244"/>
      <c r="H259" s="247">
        <v>3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157</v>
      </c>
      <c r="AU259" s="253" t="s">
        <v>130</v>
      </c>
      <c r="AV259" s="14" t="s">
        <v>86</v>
      </c>
      <c r="AW259" s="14" t="s">
        <v>37</v>
      </c>
      <c r="AX259" s="14" t="s">
        <v>76</v>
      </c>
      <c r="AY259" s="253" t="s">
        <v>117</v>
      </c>
    </row>
    <row r="260" s="2" customFormat="1" ht="44.25" customHeight="1">
      <c r="A260" s="39"/>
      <c r="B260" s="40"/>
      <c r="C260" s="219" t="s">
        <v>417</v>
      </c>
      <c r="D260" s="219" t="s">
        <v>120</v>
      </c>
      <c r="E260" s="220" t="s">
        <v>418</v>
      </c>
      <c r="F260" s="221" t="s">
        <v>419</v>
      </c>
      <c r="G260" s="222" t="s">
        <v>201</v>
      </c>
      <c r="H260" s="223">
        <v>4</v>
      </c>
      <c r="I260" s="224"/>
      <c r="J260" s="225">
        <f>ROUND(I260*H260,2)</f>
        <v>0</v>
      </c>
      <c r="K260" s="221" t="s">
        <v>124</v>
      </c>
      <c r="L260" s="45"/>
      <c r="M260" s="226" t="s">
        <v>19</v>
      </c>
      <c r="N260" s="227" t="s">
        <v>47</v>
      </c>
      <c r="O260" s="85"/>
      <c r="P260" s="228">
        <f>O260*H260</f>
        <v>0</v>
      </c>
      <c r="Q260" s="228">
        <v>0.018270000000000002</v>
      </c>
      <c r="R260" s="228">
        <f>Q260*H260</f>
        <v>0.073080000000000006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136</v>
      </c>
      <c r="AT260" s="230" t="s">
        <v>120</v>
      </c>
      <c r="AU260" s="230" t="s">
        <v>130</v>
      </c>
      <c r="AY260" s="18" t="s">
        <v>117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84</v>
      </c>
      <c r="BK260" s="231">
        <f>ROUND(I260*H260,2)</f>
        <v>0</v>
      </c>
      <c r="BL260" s="18" t="s">
        <v>136</v>
      </c>
      <c r="BM260" s="230" t="s">
        <v>420</v>
      </c>
    </row>
    <row r="261" s="13" customFormat="1">
      <c r="A261" s="13"/>
      <c r="B261" s="232"/>
      <c r="C261" s="233"/>
      <c r="D261" s="234" t="s">
        <v>157</v>
      </c>
      <c r="E261" s="235" t="s">
        <v>19</v>
      </c>
      <c r="F261" s="236" t="s">
        <v>416</v>
      </c>
      <c r="G261" s="233"/>
      <c r="H261" s="235" t="s">
        <v>19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157</v>
      </c>
      <c r="AU261" s="242" t="s">
        <v>130</v>
      </c>
      <c r="AV261" s="13" t="s">
        <v>84</v>
      </c>
      <c r="AW261" s="13" t="s">
        <v>37</v>
      </c>
      <c r="AX261" s="13" t="s">
        <v>76</v>
      </c>
      <c r="AY261" s="242" t="s">
        <v>117</v>
      </c>
    </row>
    <row r="262" s="14" customFormat="1">
      <c r="A262" s="14"/>
      <c r="B262" s="243"/>
      <c r="C262" s="244"/>
      <c r="D262" s="234" t="s">
        <v>157</v>
      </c>
      <c r="E262" s="245" t="s">
        <v>19</v>
      </c>
      <c r="F262" s="246" t="s">
        <v>136</v>
      </c>
      <c r="G262" s="244"/>
      <c r="H262" s="247">
        <v>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157</v>
      </c>
      <c r="AU262" s="253" t="s">
        <v>130</v>
      </c>
      <c r="AV262" s="14" t="s">
        <v>86</v>
      </c>
      <c r="AW262" s="14" t="s">
        <v>37</v>
      </c>
      <c r="AX262" s="14" t="s">
        <v>76</v>
      </c>
      <c r="AY262" s="253" t="s">
        <v>117</v>
      </c>
    </row>
    <row r="263" s="2" customFormat="1" ht="16.5" customHeight="1">
      <c r="A263" s="39"/>
      <c r="B263" s="40"/>
      <c r="C263" s="219" t="s">
        <v>421</v>
      </c>
      <c r="D263" s="219" t="s">
        <v>120</v>
      </c>
      <c r="E263" s="220" t="s">
        <v>422</v>
      </c>
      <c r="F263" s="221" t="s">
        <v>423</v>
      </c>
      <c r="G263" s="222" t="s">
        <v>235</v>
      </c>
      <c r="H263" s="223">
        <v>0.14799999999999999</v>
      </c>
      <c r="I263" s="224"/>
      <c r="J263" s="225">
        <f>ROUND(I263*H263,2)</f>
        <v>0</v>
      </c>
      <c r="K263" s="221" t="s">
        <v>19</v>
      </c>
      <c r="L263" s="45"/>
      <c r="M263" s="226" t="s">
        <v>19</v>
      </c>
      <c r="N263" s="227" t="s">
        <v>47</v>
      </c>
      <c r="O263" s="85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136</v>
      </c>
      <c r="AT263" s="230" t="s">
        <v>120</v>
      </c>
      <c r="AU263" s="230" t="s">
        <v>130</v>
      </c>
      <c r="AY263" s="18" t="s">
        <v>117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136</v>
      </c>
      <c r="BM263" s="230" t="s">
        <v>424</v>
      </c>
    </row>
    <row r="264" s="13" customFormat="1">
      <c r="A264" s="13"/>
      <c r="B264" s="232"/>
      <c r="C264" s="233"/>
      <c r="D264" s="234" t="s">
        <v>157</v>
      </c>
      <c r="E264" s="235" t="s">
        <v>19</v>
      </c>
      <c r="F264" s="236" t="s">
        <v>372</v>
      </c>
      <c r="G264" s="233"/>
      <c r="H264" s="235" t="s">
        <v>19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157</v>
      </c>
      <c r="AU264" s="242" t="s">
        <v>130</v>
      </c>
      <c r="AV264" s="13" t="s">
        <v>84</v>
      </c>
      <c r="AW264" s="13" t="s">
        <v>37</v>
      </c>
      <c r="AX264" s="13" t="s">
        <v>76</v>
      </c>
      <c r="AY264" s="242" t="s">
        <v>117</v>
      </c>
    </row>
    <row r="265" s="14" customFormat="1">
      <c r="A265" s="14"/>
      <c r="B265" s="243"/>
      <c r="C265" s="244"/>
      <c r="D265" s="234" t="s">
        <v>157</v>
      </c>
      <c r="E265" s="245" t="s">
        <v>19</v>
      </c>
      <c r="F265" s="246" t="s">
        <v>425</v>
      </c>
      <c r="G265" s="244"/>
      <c r="H265" s="247">
        <v>0.066000000000000003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157</v>
      </c>
      <c r="AU265" s="253" t="s">
        <v>130</v>
      </c>
      <c r="AV265" s="14" t="s">
        <v>86</v>
      </c>
      <c r="AW265" s="14" t="s">
        <v>37</v>
      </c>
      <c r="AX265" s="14" t="s">
        <v>76</v>
      </c>
      <c r="AY265" s="253" t="s">
        <v>117</v>
      </c>
    </row>
    <row r="266" s="14" customFormat="1">
      <c r="A266" s="14"/>
      <c r="B266" s="243"/>
      <c r="C266" s="244"/>
      <c r="D266" s="234" t="s">
        <v>157</v>
      </c>
      <c r="E266" s="245" t="s">
        <v>19</v>
      </c>
      <c r="F266" s="246" t="s">
        <v>426</v>
      </c>
      <c r="G266" s="244"/>
      <c r="H266" s="247">
        <v>0.012999999999999999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157</v>
      </c>
      <c r="AU266" s="253" t="s">
        <v>130</v>
      </c>
      <c r="AV266" s="14" t="s">
        <v>86</v>
      </c>
      <c r="AW266" s="14" t="s">
        <v>37</v>
      </c>
      <c r="AX266" s="14" t="s">
        <v>76</v>
      </c>
      <c r="AY266" s="253" t="s">
        <v>117</v>
      </c>
    </row>
    <row r="267" s="14" customFormat="1">
      <c r="A267" s="14"/>
      <c r="B267" s="243"/>
      <c r="C267" s="244"/>
      <c r="D267" s="234" t="s">
        <v>157</v>
      </c>
      <c r="E267" s="245" t="s">
        <v>19</v>
      </c>
      <c r="F267" s="246" t="s">
        <v>427</v>
      </c>
      <c r="G267" s="244"/>
      <c r="H267" s="247">
        <v>0.064000000000000001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157</v>
      </c>
      <c r="AU267" s="253" t="s">
        <v>130</v>
      </c>
      <c r="AV267" s="14" t="s">
        <v>86</v>
      </c>
      <c r="AW267" s="14" t="s">
        <v>37</v>
      </c>
      <c r="AX267" s="14" t="s">
        <v>76</v>
      </c>
      <c r="AY267" s="253" t="s">
        <v>117</v>
      </c>
    </row>
    <row r="268" s="14" customFormat="1">
      <c r="A268" s="14"/>
      <c r="B268" s="243"/>
      <c r="C268" s="244"/>
      <c r="D268" s="234" t="s">
        <v>157</v>
      </c>
      <c r="E268" s="245" t="s">
        <v>19</v>
      </c>
      <c r="F268" s="246" t="s">
        <v>428</v>
      </c>
      <c r="G268" s="244"/>
      <c r="H268" s="247">
        <v>0.0050000000000000001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157</v>
      </c>
      <c r="AU268" s="253" t="s">
        <v>130</v>
      </c>
      <c r="AV268" s="14" t="s">
        <v>86</v>
      </c>
      <c r="AW268" s="14" t="s">
        <v>37</v>
      </c>
      <c r="AX268" s="14" t="s">
        <v>76</v>
      </c>
      <c r="AY268" s="253" t="s">
        <v>117</v>
      </c>
    </row>
    <row r="269" s="2" customFormat="1" ht="16.5" customHeight="1">
      <c r="A269" s="39"/>
      <c r="B269" s="40"/>
      <c r="C269" s="219" t="s">
        <v>429</v>
      </c>
      <c r="D269" s="219" t="s">
        <v>120</v>
      </c>
      <c r="E269" s="220" t="s">
        <v>430</v>
      </c>
      <c r="F269" s="221" t="s">
        <v>431</v>
      </c>
      <c r="G269" s="222" t="s">
        <v>235</v>
      </c>
      <c r="H269" s="223">
        <v>1.129</v>
      </c>
      <c r="I269" s="224"/>
      <c r="J269" s="225">
        <f>ROUND(I269*H269,2)</f>
        <v>0</v>
      </c>
      <c r="K269" s="221" t="s">
        <v>19</v>
      </c>
      <c r="L269" s="45"/>
      <c r="M269" s="226" t="s">
        <v>19</v>
      </c>
      <c r="N269" s="227" t="s">
        <v>47</v>
      </c>
      <c r="O269" s="85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136</v>
      </c>
      <c r="AT269" s="230" t="s">
        <v>120</v>
      </c>
      <c r="AU269" s="230" t="s">
        <v>130</v>
      </c>
      <c r="AY269" s="18" t="s">
        <v>117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136</v>
      </c>
      <c r="BM269" s="230" t="s">
        <v>432</v>
      </c>
    </row>
    <row r="270" s="13" customFormat="1">
      <c r="A270" s="13"/>
      <c r="B270" s="232"/>
      <c r="C270" s="233"/>
      <c r="D270" s="234" t="s">
        <v>157</v>
      </c>
      <c r="E270" s="235" t="s">
        <v>19</v>
      </c>
      <c r="F270" s="236" t="s">
        <v>372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157</v>
      </c>
      <c r="AU270" s="242" t="s">
        <v>130</v>
      </c>
      <c r="AV270" s="13" t="s">
        <v>84</v>
      </c>
      <c r="AW270" s="13" t="s">
        <v>37</v>
      </c>
      <c r="AX270" s="13" t="s">
        <v>76</v>
      </c>
      <c r="AY270" s="242" t="s">
        <v>117</v>
      </c>
    </row>
    <row r="271" s="14" customFormat="1">
      <c r="A271" s="14"/>
      <c r="B271" s="243"/>
      <c r="C271" s="244"/>
      <c r="D271" s="234" t="s">
        <v>157</v>
      </c>
      <c r="E271" s="245" t="s">
        <v>19</v>
      </c>
      <c r="F271" s="246" t="s">
        <v>433</v>
      </c>
      <c r="G271" s="244"/>
      <c r="H271" s="247">
        <v>0.52500000000000002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157</v>
      </c>
      <c r="AU271" s="253" t="s">
        <v>130</v>
      </c>
      <c r="AV271" s="14" t="s">
        <v>86</v>
      </c>
      <c r="AW271" s="14" t="s">
        <v>37</v>
      </c>
      <c r="AX271" s="14" t="s">
        <v>76</v>
      </c>
      <c r="AY271" s="253" t="s">
        <v>117</v>
      </c>
    </row>
    <row r="272" s="14" customFormat="1">
      <c r="A272" s="14"/>
      <c r="B272" s="243"/>
      <c r="C272" s="244"/>
      <c r="D272" s="234" t="s">
        <v>157</v>
      </c>
      <c r="E272" s="245" t="s">
        <v>19</v>
      </c>
      <c r="F272" s="246" t="s">
        <v>434</v>
      </c>
      <c r="G272" s="244"/>
      <c r="H272" s="247">
        <v>0.050000000000000003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157</v>
      </c>
      <c r="AU272" s="253" t="s">
        <v>130</v>
      </c>
      <c r="AV272" s="14" t="s">
        <v>86</v>
      </c>
      <c r="AW272" s="14" t="s">
        <v>37</v>
      </c>
      <c r="AX272" s="14" t="s">
        <v>76</v>
      </c>
      <c r="AY272" s="253" t="s">
        <v>117</v>
      </c>
    </row>
    <row r="273" s="14" customFormat="1">
      <c r="A273" s="14"/>
      <c r="B273" s="243"/>
      <c r="C273" s="244"/>
      <c r="D273" s="234" t="s">
        <v>157</v>
      </c>
      <c r="E273" s="245" t="s">
        <v>19</v>
      </c>
      <c r="F273" s="246" t="s">
        <v>435</v>
      </c>
      <c r="G273" s="244"/>
      <c r="H273" s="247">
        <v>0.51200000000000001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157</v>
      </c>
      <c r="AU273" s="253" t="s">
        <v>130</v>
      </c>
      <c r="AV273" s="14" t="s">
        <v>86</v>
      </c>
      <c r="AW273" s="14" t="s">
        <v>37</v>
      </c>
      <c r="AX273" s="14" t="s">
        <v>76</v>
      </c>
      <c r="AY273" s="253" t="s">
        <v>117</v>
      </c>
    </row>
    <row r="274" s="14" customFormat="1">
      <c r="A274" s="14"/>
      <c r="B274" s="243"/>
      <c r="C274" s="244"/>
      <c r="D274" s="234" t="s">
        <v>157</v>
      </c>
      <c r="E274" s="245" t="s">
        <v>19</v>
      </c>
      <c r="F274" s="246" t="s">
        <v>436</v>
      </c>
      <c r="G274" s="244"/>
      <c r="H274" s="247">
        <v>0.042000000000000003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157</v>
      </c>
      <c r="AU274" s="253" t="s">
        <v>130</v>
      </c>
      <c r="AV274" s="14" t="s">
        <v>86</v>
      </c>
      <c r="AW274" s="14" t="s">
        <v>37</v>
      </c>
      <c r="AX274" s="14" t="s">
        <v>76</v>
      </c>
      <c r="AY274" s="253" t="s">
        <v>117</v>
      </c>
    </row>
    <row r="275" s="12" customFormat="1" ht="22.8" customHeight="1">
      <c r="A275" s="12"/>
      <c r="B275" s="203"/>
      <c r="C275" s="204"/>
      <c r="D275" s="205" t="s">
        <v>75</v>
      </c>
      <c r="E275" s="217" t="s">
        <v>116</v>
      </c>
      <c r="F275" s="217" t="s">
        <v>437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P276+P313+P329+P345</f>
        <v>0</v>
      </c>
      <c r="Q275" s="211"/>
      <c r="R275" s="212">
        <f>R276+R313+R329+R345</f>
        <v>30.410401</v>
      </c>
      <c r="S275" s="211"/>
      <c r="T275" s="213">
        <f>T276+T313+T329+T345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84</v>
      </c>
      <c r="AT275" s="215" t="s">
        <v>75</v>
      </c>
      <c r="AU275" s="215" t="s">
        <v>84</v>
      </c>
      <c r="AY275" s="214" t="s">
        <v>117</v>
      </c>
      <c r="BK275" s="216">
        <f>BK276+BK313+BK329+BK345</f>
        <v>0</v>
      </c>
    </row>
    <row r="276" s="12" customFormat="1" ht="20.88" customHeight="1">
      <c r="A276" s="12"/>
      <c r="B276" s="203"/>
      <c r="C276" s="204"/>
      <c r="D276" s="205" t="s">
        <v>75</v>
      </c>
      <c r="E276" s="217" t="s">
        <v>438</v>
      </c>
      <c r="F276" s="217" t="s">
        <v>439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SUM(P277:P312)</f>
        <v>0</v>
      </c>
      <c r="Q276" s="211"/>
      <c r="R276" s="212">
        <f>SUM(R277:R312)</f>
        <v>0</v>
      </c>
      <c r="S276" s="211"/>
      <c r="T276" s="213">
        <f>SUM(T277:T312)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84</v>
      </c>
      <c r="AT276" s="215" t="s">
        <v>75</v>
      </c>
      <c r="AU276" s="215" t="s">
        <v>86</v>
      </c>
      <c r="AY276" s="214" t="s">
        <v>117</v>
      </c>
      <c r="BK276" s="216">
        <f>SUM(BK277:BK312)</f>
        <v>0</v>
      </c>
    </row>
    <row r="277" s="2" customFormat="1" ht="33" customHeight="1">
      <c r="A277" s="39"/>
      <c r="B277" s="40"/>
      <c r="C277" s="219" t="s">
        <v>440</v>
      </c>
      <c r="D277" s="219" t="s">
        <v>120</v>
      </c>
      <c r="E277" s="220" t="s">
        <v>441</v>
      </c>
      <c r="F277" s="221" t="s">
        <v>442</v>
      </c>
      <c r="G277" s="222" t="s">
        <v>208</v>
      </c>
      <c r="H277" s="223">
        <v>536.5</v>
      </c>
      <c r="I277" s="224"/>
      <c r="J277" s="225">
        <f>ROUND(I277*H277,2)</f>
        <v>0</v>
      </c>
      <c r="K277" s="221" t="s">
        <v>124</v>
      </c>
      <c r="L277" s="45"/>
      <c r="M277" s="226" t="s">
        <v>19</v>
      </c>
      <c r="N277" s="227" t="s">
        <v>47</v>
      </c>
      <c r="O277" s="85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136</v>
      </c>
      <c r="AT277" s="230" t="s">
        <v>120</v>
      </c>
      <c r="AU277" s="230" t="s">
        <v>130</v>
      </c>
      <c r="AY277" s="18" t="s">
        <v>117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136</v>
      </c>
      <c r="BM277" s="230" t="s">
        <v>443</v>
      </c>
    </row>
    <row r="278" s="13" customFormat="1">
      <c r="A278" s="13"/>
      <c r="B278" s="232"/>
      <c r="C278" s="233"/>
      <c r="D278" s="234" t="s">
        <v>157</v>
      </c>
      <c r="E278" s="235" t="s">
        <v>19</v>
      </c>
      <c r="F278" s="236" t="s">
        <v>228</v>
      </c>
      <c r="G278" s="233"/>
      <c r="H278" s="235" t="s">
        <v>19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157</v>
      </c>
      <c r="AU278" s="242" t="s">
        <v>130</v>
      </c>
      <c r="AV278" s="13" t="s">
        <v>84</v>
      </c>
      <c r="AW278" s="13" t="s">
        <v>37</v>
      </c>
      <c r="AX278" s="13" t="s">
        <v>76</v>
      </c>
      <c r="AY278" s="242" t="s">
        <v>117</v>
      </c>
    </row>
    <row r="279" s="14" customFormat="1">
      <c r="A279" s="14"/>
      <c r="B279" s="243"/>
      <c r="C279" s="244"/>
      <c r="D279" s="234" t="s">
        <v>157</v>
      </c>
      <c r="E279" s="245" t="s">
        <v>19</v>
      </c>
      <c r="F279" s="246" t="s">
        <v>444</v>
      </c>
      <c r="G279" s="244"/>
      <c r="H279" s="247">
        <v>536.5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157</v>
      </c>
      <c r="AU279" s="253" t="s">
        <v>130</v>
      </c>
      <c r="AV279" s="14" t="s">
        <v>86</v>
      </c>
      <c r="AW279" s="14" t="s">
        <v>37</v>
      </c>
      <c r="AX279" s="14" t="s">
        <v>76</v>
      </c>
      <c r="AY279" s="253" t="s">
        <v>117</v>
      </c>
    </row>
    <row r="280" s="2" customFormat="1" ht="33" customHeight="1">
      <c r="A280" s="39"/>
      <c r="B280" s="40"/>
      <c r="C280" s="219" t="s">
        <v>445</v>
      </c>
      <c r="D280" s="219" t="s">
        <v>120</v>
      </c>
      <c r="E280" s="220" t="s">
        <v>446</v>
      </c>
      <c r="F280" s="221" t="s">
        <v>447</v>
      </c>
      <c r="G280" s="222" t="s">
        <v>208</v>
      </c>
      <c r="H280" s="223">
        <v>536.5</v>
      </c>
      <c r="I280" s="224"/>
      <c r="J280" s="225">
        <f>ROUND(I280*H280,2)</f>
        <v>0</v>
      </c>
      <c r="K280" s="221" t="s">
        <v>124</v>
      </c>
      <c r="L280" s="45"/>
      <c r="M280" s="226" t="s">
        <v>19</v>
      </c>
      <c r="N280" s="227" t="s">
        <v>47</v>
      </c>
      <c r="O280" s="85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136</v>
      </c>
      <c r="AT280" s="230" t="s">
        <v>120</v>
      </c>
      <c r="AU280" s="230" t="s">
        <v>130</v>
      </c>
      <c r="AY280" s="18" t="s">
        <v>117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136</v>
      </c>
      <c r="BM280" s="230" t="s">
        <v>448</v>
      </c>
    </row>
    <row r="281" s="13" customFormat="1">
      <c r="A281" s="13"/>
      <c r="B281" s="232"/>
      <c r="C281" s="233"/>
      <c r="D281" s="234" t="s">
        <v>157</v>
      </c>
      <c r="E281" s="235" t="s">
        <v>19</v>
      </c>
      <c r="F281" s="236" t="s">
        <v>228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157</v>
      </c>
      <c r="AU281" s="242" t="s">
        <v>130</v>
      </c>
      <c r="AV281" s="13" t="s">
        <v>84</v>
      </c>
      <c r="AW281" s="13" t="s">
        <v>37</v>
      </c>
      <c r="AX281" s="13" t="s">
        <v>76</v>
      </c>
      <c r="AY281" s="242" t="s">
        <v>117</v>
      </c>
    </row>
    <row r="282" s="14" customFormat="1">
      <c r="A282" s="14"/>
      <c r="B282" s="243"/>
      <c r="C282" s="244"/>
      <c r="D282" s="234" t="s">
        <v>157</v>
      </c>
      <c r="E282" s="245" t="s">
        <v>19</v>
      </c>
      <c r="F282" s="246" t="s">
        <v>444</v>
      </c>
      <c r="G282" s="244"/>
      <c r="H282" s="247">
        <v>536.5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157</v>
      </c>
      <c r="AU282" s="253" t="s">
        <v>130</v>
      </c>
      <c r="AV282" s="14" t="s">
        <v>86</v>
      </c>
      <c r="AW282" s="14" t="s">
        <v>37</v>
      </c>
      <c r="AX282" s="14" t="s">
        <v>76</v>
      </c>
      <c r="AY282" s="253" t="s">
        <v>117</v>
      </c>
    </row>
    <row r="283" s="2" customFormat="1" ht="33" customHeight="1">
      <c r="A283" s="39"/>
      <c r="B283" s="40"/>
      <c r="C283" s="219" t="s">
        <v>449</v>
      </c>
      <c r="D283" s="219" t="s">
        <v>120</v>
      </c>
      <c r="E283" s="220" t="s">
        <v>450</v>
      </c>
      <c r="F283" s="221" t="s">
        <v>451</v>
      </c>
      <c r="G283" s="222" t="s">
        <v>208</v>
      </c>
      <c r="H283" s="223">
        <v>268.25</v>
      </c>
      <c r="I283" s="224"/>
      <c r="J283" s="225">
        <f>ROUND(I283*H283,2)</f>
        <v>0</v>
      </c>
      <c r="K283" s="221" t="s">
        <v>124</v>
      </c>
      <c r="L283" s="45"/>
      <c r="M283" s="226" t="s">
        <v>19</v>
      </c>
      <c r="N283" s="227" t="s">
        <v>47</v>
      </c>
      <c r="O283" s="85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136</v>
      </c>
      <c r="AT283" s="230" t="s">
        <v>120</v>
      </c>
      <c r="AU283" s="230" t="s">
        <v>130</v>
      </c>
      <c r="AY283" s="18" t="s">
        <v>117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136</v>
      </c>
      <c r="BM283" s="230" t="s">
        <v>452</v>
      </c>
    </row>
    <row r="284" s="13" customFormat="1">
      <c r="A284" s="13"/>
      <c r="B284" s="232"/>
      <c r="C284" s="233"/>
      <c r="D284" s="234" t="s">
        <v>157</v>
      </c>
      <c r="E284" s="235" t="s">
        <v>19</v>
      </c>
      <c r="F284" s="236" t="s">
        <v>228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157</v>
      </c>
      <c r="AU284" s="242" t="s">
        <v>130</v>
      </c>
      <c r="AV284" s="13" t="s">
        <v>84</v>
      </c>
      <c r="AW284" s="13" t="s">
        <v>37</v>
      </c>
      <c r="AX284" s="13" t="s">
        <v>76</v>
      </c>
      <c r="AY284" s="242" t="s">
        <v>117</v>
      </c>
    </row>
    <row r="285" s="13" customFormat="1">
      <c r="A285" s="13"/>
      <c r="B285" s="232"/>
      <c r="C285" s="233"/>
      <c r="D285" s="234" t="s">
        <v>157</v>
      </c>
      <c r="E285" s="235" t="s">
        <v>19</v>
      </c>
      <c r="F285" s="236" t="s">
        <v>453</v>
      </c>
      <c r="G285" s="233"/>
      <c r="H285" s="235" t="s">
        <v>19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157</v>
      </c>
      <c r="AU285" s="242" t="s">
        <v>130</v>
      </c>
      <c r="AV285" s="13" t="s">
        <v>84</v>
      </c>
      <c r="AW285" s="13" t="s">
        <v>37</v>
      </c>
      <c r="AX285" s="13" t="s">
        <v>76</v>
      </c>
      <c r="AY285" s="242" t="s">
        <v>117</v>
      </c>
    </row>
    <row r="286" s="14" customFormat="1">
      <c r="A286" s="14"/>
      <c r="B286" s="243"/>
      <c r="C286" s="244"/>
      <c r="D286" s="234" t="s">
        <v>157</v>
      </c>
      <c r="E286" s="245" t="s">
        <v>19</v>
      </c>
      <c r="F286" s="246" t="s">
        <v>454</v>
      </c>
      <c r="G286" s="244"/>
      <c r="H286" s="247">
        <v>268.25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157</v>
      </c>
      <c r="AU286" s="253" t="s">
        <v>130</v>
      </c>
      <c r="AV286" s="14" t="s">
        <v>86</v>
      </c>
      <c r="AW286" s="14" t="s">
        <v>37</v>
      </c>
      <c r="AX286" s="14" t="s">
        <v>76</v>
      </c>
      <c r="AY286" s="253" t="s">
        <v>117</v>
      </c>
    </row>
    <row r="287" s="2" customFormat="1" ht="33" customHeight="1">
      <c r="A287" s="39"/>
      <c r="B287" s="40"/>
      <c r="C287" s="219" t="s">
        <v>455</v>
      </c>
      <c r="D287" s="219" t="s">
        <v>120</v>
      </c>
      <c r="E287" s="220" t="s">
        <v>456</v>
      </c>
      <c r="F287" s="221" t="s">
        <v>457</v>
      </c>
      <c r="G287" s="222" t="s">
        <v>208</v>
      </c>
      <c r="H287" s="223">
        <v>536.5</v>
      </c>
      <c r="I287" s="224"/>
      <c r="J287" s="225">
        <f>ROUND(I287*H287,2)</f>
        <v>0</v>
      </c>
      <c r="K287" s="221" t="s">
        <v>124</v>
      </c>
      <c r="L287" s="45"/>
      <c r="M287" s="226" t="s">
        <v>19</v>
      </c>
      <c r="N287" s="227" t="s">
        <v>47</v>
      </c>
      <c r="O287" s="85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136</v>
      </c>
      <c r="AT287" s="230" t="s">
        <v>120</v>
      </c>
      <c r="AU287" s="230" t="s">
        <v>130</v>
      </c>
      <c r="AY287" s="18" t="s">
        <v>117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136</v>
      </c>
      <c r="BM287" s="230" t="s">
        <v>458</v>
      </c>
    </row>
    <row r="288" s="13" customFormat="1">
      <c r="A288" s="13"/>
      <c r="B288" s="232"/>
      <c r="C288" s="233"/>
      <c r="D288" s="234" t="s">
        <v>157</v>
      </c>
      <c r="E288" s="235" t="s">
        <v>19</v>
      </c>
      <c r="F288" s="236" t="s">
        <v>228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157</v>
      </c>
      <c r="AU288" s="242" t="s">
        <v>130</v>
      </c>
      <c r="AV288" s="13" t="s">
        <v>84</v>
      </c>
      <c r="AW288" s="13" t="s">
        <v>37</v>
      </c>
      <c r="AX288" s="13" t="s">
        <v>76</v>
      </c>
      <c r="AY288" s="242" t="s">
        <v>117</v>
      </c>
    </row>
    <row r="289" s="14" customFormat="1">
      <c r="A289" s="14"/>
      <c r="B289" s="243"/>
      <c r="C289" s="244"/>
      <c r="D289" s="234" t="s">
        <v>157</v>
      </c>
      <c r="E289" s="245" t="s">
        <v>19</v>
      </c>
      <c r="F289" s="246" t="s">
        <v>444</v>
      </c>
      <c r="G289" s="244"/>
      <c r="H289" s="247">
        <v>536.5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157</v>
      </c>
      <c r="AU289" s="253" t="s">
        <v>130</v>
      </c>
      <c r="AV289" s="14" t="s">
        <v>86</v>
      </c>
      <c r="AW289" s="14" t="s">
        <v>37</v>
      </c>
      <c r="AX289" s="14" t="s">
        <v>76</v>
      </c>
      <c r="AY289" s="253" t="s">
        <v>117</v>
      </c>
    </row>
    <row r="290" s="2" customFormat="1" ht="33" customHeight="1">
      <c r="A290" s="39"/>
      <c r="B290" s="40"/>
      <c r="C290" s="219" t="s">
        <v>459</v>
      </c>
      <c r="D290" s="219" t="s">
        <v>120</v>
      </c>
      <c r="E290" s="220" t="s">
        <v>460</v>
      </c>
      <c r="F290" s="221" t="s">
        <v>461</v>
      </c>
      <c r="G290" s="222" t="s">
        <v>208</v>
      </c>
      <c r="H290" s="223">
        <v>127.06</v>
      </c>
      <c r="I290" s="224"/>
      <c r="J290" s="225">
        <f>ROUND(I290*H290,2)</f>
        <v>0</v>
      </c>
      <c r="K290" s="221" t="s">
        <v>124</v>
      </c>
      <c r="L290" s="45"/>
      <c r="M290" s="226" t="s">
        <v>19</v>
      </c>
      <c r="N290" s="227" t="s">
        <v>47</v>
      </c>
      <c r="O290" s="85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136</v>
      </c>
      <c r="AT290" s="230" t="s">
        <v>120</v>
      </c>
      <c r="AU290" s="230" t="s">
        <v>130</v>
      </c>
      <c r="AY290" s="18" t="s">
        <v>117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136</v>
      </c>
      <c r="BM290" s="230" t="s">
        <v>462</v>
      </c>
    </row>
    <row r="291" s="13" customFormat="1">
      <c r="A291" s="13"/>
      <c r="B291" s="232"/>
      <c r="C291" s="233"/>
      <c r="D291" s="234" t="s">
        <v>157</v>
      </c>
      <c r="E291" s="235" t="s">
        <v>19</v>
      </c>
      <c r="F291" s="236" t="s">
        <v>463</v>
      </c>
      <c r="G291" s="233"/>
      <c r="H291" s="235" t="s">
        <v>19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157</v>
      </c>
      <c r="AU291" s="242" t="s">
        <v>130</v>
      </c>
      <c r="AV291" s="13" t="s">
        <v>84</v>
      </c>
      <c r="AW291" s="13" t="s">
        <v>37</v>
      </c>
      <c r="AX291" s="13" t="s">
        <v>76</v>
      </c>
      <c r="AY291" s="242" t="s">
        <v>117</v>
      </c>
    </row>
    <row r="292" s="14" customFormat="1">
      <c r="A292" s="14"/>
      <c r="B292" s="243"/>
      <c r="C292" s="244"/>
      <c r="D292" s="234" t="s">
        <v>157</v>
      </c>
      <c r="E292" s="245" t="s">
        <v>19</v>
      </c>
      <c r="F292" s="246" t="s">
        <v>464</v>
      </c>
      <c r="G292" s="244"/>
      <c r="H292" s="247">
        <v>127.06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157</v>
      </c>
      <c r="AU292" s="253" t="s">
        <v>130</v>
      </c>
      <c r="AV292" s="14" t="s">
        <v>86</v>
      </c>
      <c r="AW292" s="14" t="s">
        <v>37</v>
      </c>
      <c r="AX292" s="14" t="s">
        <v>76</v>
      </c>
      <c r="AY292" s="253" t="s">
        <v>117</v>
      </c>
    </row>
    <row r="293" s="2" customFormat="1" ht="33" customHeight="1">
      <c r="A293" s="39"/>
      <c r="B293" s="40"/>
      <c r="C293" s="219" t="s">
        <v>465</v>
      </c>
      <c r="D293" s="219" t="s">
        <v>120</v>
      </c>
      <c r="E293" s="220" t="s">
        <v>466</v>
      </c>
      <c r="F293" s="221" t="s">
        <v>467</v>
      </c>
      <c r="G293" s="222" t="s">
        <v>208</v>
      </c>
      <c r="H293" s="223">
        <v>804.75</v>
      </c>
      <c r="I293" s="224"/>
      <c r="J293" s="225">
        <f>ROUND(I293*H293,2)</f>
        <v>0</v>
      </c>
      <c r="K293" s="221" t="s">
        <v>124</v>
      </c>
      <c r="L293" s="45"/>
      <c r="M293" s="226" t="s">
        <v>19</v>
      </c>
      <c r="N293" s="227" t="s">
        <v>47</v>
      </c>
      <c r="O293" s="85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136</v>
      </c>
      <c r="AT293" s="230" t="s">
        <v>120</v>
      </c>
      <c r="AU293" s="230" t="s">
        <v>130</v>
      </c>
      <c r="AY293" s="18" t="s">
        <v>117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84</v>
      </c>
      <c r="BK293" s="231">
        <f>ROUND(I293*H293,2)</f>
        <v>0</v>
      </c>
      <c r="BL293" s="18" t="s">
        <v>136</v>
      </c>
      <c r="BM293" s="230" t="s">
        <v>468</v>
      </c>
    </row>
    <row r="294" s="13" customFormat="1">
      <c r="A294" s="13"/>
      <c r="B294" s="232"/>
      <c r="C294" s="233"/>
      <c r="D294" s="234" t="s">
        <v>157</v>
      </c>
      <c r="E294" s="235" t="s">
        <v>19</v>
      </c>
      <c r="F294" s="236" t="s">
        <v>228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157</v>
      </c>
      <c r="AU294" s="242" t="s">
        <v>130</v>
      </c>
      <c r="AV294" s="13" t="s">
        <v>84</v>
      </c>
      <c r="AW294" s="13" t="s">
        <v>37</v>
      </c>
      <c r="AX294" s="13" t="s">
        <v>76</v>
      </c>
      <c r="AY294" s="242" t="s">
        <v>117</v>
      </c>
    </row>
    <row r="295" s="14" customFormat="1">
      <c r="A295" s="14"/>
      <c r="B295" s="243"/>
      <c r="C295" s="244"/>
      <c r="D295" s="234" t="s">
        <v>157</v>
      </c>
      <c r="E295" s="245" t="s">
        <v>19</v>
      </c>
      <c r="F295" s="246" t="s">
        <v>444</v>
      </c>
      <c r="G295" s="244"/>
      <c r="H295" s="247">
        <v>536.5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157</v>
      </c>
      <c r="AU295" s="253" t="s">
        <v>130</v>
      </c>
      <c r="AV295" s="14" t="s">
        <v>86</v>
      </c>
      <c r="AW295" s="14" t="s">
        <v>37</v>
      </c>
      <c r="AX295" s="14" t="s">
        <v>76</v>
      </c>
      <c r="AY295" s="253" t="s">
        <v>117</v>
      </c>
    </row>
    <row r="296" s="13" customFormat="1">
      <c r="A296" s="13"/>
      <c r="B296" s="232"/>
      <c r="C296" s="233"/>
      <c r="D296" s="234" t="s">
        <v>157</v>
      </c>
      <c r="E296" s="235" t="s">
        <v>19</v>
      </c>
      <c r="F296" s="236" t="s">
        <v>469</v>
      </c>
      <c r="G296" s="233"/>
      <c r="H296" s="235" t="s">
        <v>19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157</v>
      </c>
      <c r="AU296" s="242" t="s">
        <v>130</v>
      </c>
      <c r="AV296" s="13" t="s">
        <v>84</v>
      </c>
      <c r="AW296" s="13" t="s">
        <v>37</v>
      </c>
      <c r="AX296" s="13" t="s">
        <v>76</v>
      </c>
      <c r="AY296" s="242" t="s">
        <v>117</v>
      </c>
    </row>
    <row r="297" s="14" customFormat="1">
      <c r="A297" s="14"/>
      <c r="B297" s="243"/>
      <c r="C297" s="244"/>
      <c r="D297" s="234" t="s">
        <v>157</v>
      </c>
      <c r="E297" s="245" t="s">
        <v>19</v>
      </c>
      <c r="F297" s="246" t="s">
        <v>454</v>
      </c>
      <c r="G297" s="244"/>
      <c r="H297" s="247">
        <v>268.25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157</v>
      </c>
      <c r="AU297" s="253" t="s">
        <v>130</v>
      </c>
      <c r="AV297" s="14" t="s">
        <v>86</v>
      </c>
      <c r="AW297" s="14" t="s">
        <v>37</v>
      </c>
      <c r="AX297" s="14" t="s">
        <v>76</v>
      </c>
      <c r="AY297" s="253" t="s">
        <v>117</v>
      </c>
    </row>
    <row r="298" s="2" customFormat="1" ht="21.75" customHeight="1">
      <c r="A298" s="39"/>
      <c r="B298" s="40"/>
      <c r="C298" s="219" t="s">
        <v>470</v>
      </c>
      <c r="D298" s="219" t="s">
        <v>120</v>
      </c>
      <c r="E298" s="220" t="s">
        <v>471</v>
      </c>
      <c r="F298" s="221" t="s">
        <v>472</v>
      </c>
      <c r="G298" s="222" t="s">
        <v>208</v>
      </c>
      <c r="H298" s="223">
        <v>127.06</v>
      </c>
      <c r="I298" s="224"/>
      <c r="J298" s="225">
        <f>ROUND(I298*H298,2)</f>
        <v>0</v>
      </c>
      <c r="K298" s="221" t="s">
        <v>124</v>
      </c>
      <c r="L298" s="45"/>
      <c r="M298" s="226" t="s">
        <v>19</v>
      </c>
      <c r="N298" s="227" t="s">
        <v>47</v>
      </c>
      <c r="O298" s="85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136</v>
      </c>
      <c r="AT298" s="230" t="s">
        <v>120</v>
      </c>
      <c r="AU298" s="230" t="s">
        <v>130</v>
      </c>
      <c r="AY298" s="18" t="s">
        <v>117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136</v>
      </c>
      <c r="BM298" s="230" t="s">
        <v>473</v>
      </c>
    </row>
    <row r="299" s="13" customFormat="1">
      <c r="A299" s="13"/>
      <c r="B299" s="232"/>
      <c r="C299" s="233"/>
      <c r="D299" s="234" t="s">
        <v>157</v>
      </c>
      <c r="E299" s="235" t="s">
        <v>19</v>
      </c>
      <c r="F299" s="236" t="s">
        <v>463</v>
      </c>
      <c r="G299" s="233"/>
      <c r="H299" s="235" t="s">
        <v>19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157</v>
      </c>
      <c r="AU299" s="242" t="s">
        <v>130</v>
      </c>
      <c r="AV299" s="13" t="s">
        <v>84</v>
      </c>
      <c r="AW299" s="13" t="s">
        <v>37</v>
      </c>
      <c r="AX299" s="13" t="s">
        <v>76</v>
      </c>
      <c r="AY299" s="242" t="s">
        <v>117</v>
      </c>
    </row>
    <row r="300" s="14" customFormat="1">
      <c r="A300" s="14"/>
      <c r="B300" s="243"/>
      <c r="C300" s="244"/>
      <c r="D300" s="234" t="s">
        <v>157</v>
      </c>
      <c r="E300" s="245" t="s">
        <v>19</v>
      </c>
      <c r="F300" s="246" t="s">
        <v>464</v>
      </c>
      <c r="G300" s="244"/>
      <c r="H300" s="247">
        <v>127.06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157</v>
      </c>
      <c r="AU300" s="253" t="s">
        <v>130</v>
      </c>
      <c r="AV300" s="14" t="s">
        <v>86</v>
      </c>
      <c r="AW300" s="14" t="s">
        <v>37</v>
      </c>
      <c r="AX300" s="14" t="s">
        <v>76</v>
      </c>
      <c r="AY300" s="253" t="s">
        <v>117</v>
      </c>
    </row>
    <row r="301" s="2" customFormat="1" ht="21.75" customHeight="1">
      <c r="A301" s="39"/>
      <c r="B301" s="40"/>
      <c r="C301" s="219" t="s">
        <v>474</v>
      </c>
      <c r="D301" s="219" t="s">
        <v>120</v>
      </c>
      <c r="E301" s="220" t="s">
        <v>475</v>
      </c>
      <c r="F301" s="221" t="s">
        <v>476</v>
      </c>
      <c r="G301" s="222" t="s">
        <v>208</v>
      </c>
      <c r="H301" s="223">
        <v>5</v>
      </c>
      <c r="I301" s="224"/>
      <c r="J301" s="225">
        <f>ROUND(I301*H301,2)</f>
        <v>0</v>
      </c>
      <c r="K301" s="221" t="s">
        <v>124</v>
      </c>
      <c r="L301" s="45"/>
      <c r="M301" s="226" t="s">
        <v>19</v>
      </c>
      <c r="N301" s="227" t="s">
        <v>47</v>
      </c>
      <c r="O301" s="85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136</v>
      </c>
      <c r="AT301" s="230" t="s">
        <v>120</v>
      </c>
      <c r="AU301" s="230" t="s">
        <v>130</v>
      </c>
      <c r="AY301" s="18" t="s">
        <v>117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136</v>
      </c>
      <c r="BM301" s="230" t="s">
        <v>477</v>
      </c>
    </row>
    <row r="302" s="13" customFormat="1">
      <c r="A302" s="13"/>
      <c r="B302" s="232"/>
      <c r="C302" s="233"/>
      <c r="D302" s="234" t="s">
        <v>157</v>
      </c>
      <c r="E302" s="235" t="s">
        <v>19</v>
      </c>
      <c r="F302" s="236" t="s">
        <v>478</v>
      </c>
      <c r="G302" s="233"/>
      <c r="H302" s="235" t="s">
        <v>19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157</v>
      </c>
      <c r="AU302" s="242" t="s">
        <v>130</v>
      </c>
      <c r="AV302" s="13" t="s">
        <v>84</v>
      </c>
      <c r="AW302" s="13" t="s">
        <v>37</v>
      </c>
      <c r="AX302" s="13" t="s">
        <v>76</v>
      </c>
      <c r="AY302" s="242" t="s">
        <v>117</v>
      </c>
    </row>
    <row r="303" s="14" customFormat="1">
      <c r="A303" s="14"/>
      <c r="B303" s="243"/>
      <c r="C303" s="244"/>
      <c r="D303" s="234" t="s">
        <v>157</v>
      </c>
      <c r="E303" s="245" t="s">
        <v>19</v>
      </c>
      <c r="F303" s="246" t="s">
        <v>211</v>
      </c>
      <c r="G303" s="244"/>
      <c r="H303" s="247">
        <v>2.5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157</v>
      </c>
      <c r="AU303" s="253" t="s">
        <v>130</v>
      </c>
      <c r="AV303" s="14" t="s">
        <v>86</v>
      </c>
      <c r="AW303" s="14" t="s">
        <v>37</v>
      </c>
      <c r="AX303" s="14" t="s">
        <v>76</v>
      </c>
      <c r="AY303" s="253" t="s">
        <v>117</v>
      </c>
    </row>
    <row r="304" s="14" customFormat="1">
      <c r="A304" s="14"/>
      <c r="B304" s="243"/>
      <c r="C304" s="244"/>
      <c r="D304" s="234" t="s">
        <v>157</v>
      </c>
      <c r="E304" s="245" t="s">
        <v>19</v>
      </c>
      <c r="F304" s="246" t="s">
        <v>212</v>
      </c>
      <c r="G304" s="244"/>
      <c r="H304" s="247">
        <v>2.5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157</v>
      </c>
      <c r="AU304" s="253" t="s">
        <v>130</v>
      </c>
      <c r="AV304" s="14" t="s">
        <v>86</v>
      </c>
      <c r="AW304" s="14" t="s">
        <v>37</v>
      </c>
      <c r="AX304" s="14" t="s">
        <v>76</v>
      </c>
      <c r="AY304" s="253" t="s">
        <v>117</v>
      </c>
    </row>
    <row r="305" s="2" customFormat="1" ht="33" customHeight="1">
      <c r="A305" s="39"/>
      <c r="B305" s="40"/>
      <c r="C305" s="219" t="s">
        <v>479</v>
      </c>
      <c r="D305" s="219" t="s">
        <v>120</v>
      </c>
      <c r="E305" s="220" t="s">
        <v>480</v>
      </c>
      <c r="F305" s="221" t="s">
        <v>481</v>
      </c>
      <c r="G305" s="222" t="s">
        <v>208</v>
      </c>
      <c r="H305" s="223">
        <v>536.5</v>
      </c>
      <c r="I305" s="224"/>
      <c r="J305" s="225">
        <f>ROUND(I305*H305,2)</f>
        <v>0</v>
      </c>
      <c r="K305" s="221" t="s">
        <v>124</v>
      </c>
      <c r="L305" s="45"/>
      <c r="M305" s="226" t="s">
        <v>19</v>
      </c>
      <c r="N305" s="227" t="s">
        <v>47</v>
      </c>
      <c r="O305" s="85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136</v>
      </c>
      <c r="AT305" s="230" t="s">
        <v>120</v>
      </c>
      <c r="AU305" s="230" t="s">
        <v>130</v>
      </c>
      <c r="AY305" s="18" t="s">
        <v>117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84</v>
      </c>
      <c r="BK305" s="231">
        <f>ROUND(I305*H305,2)</f>
        <v>0</v>
      </c>
      <c r="BL305" s="18" t="s">
        <v>136</v>
      </c>
      <c r="BM305" s="230" t="s">
        <v>482</v>
      </c>
    </row>
    <row r="306" s="13" customFormat="1">
      <c r="A306" s="13"/>
      <c r="B306" s="232"/>
      <c r="C306" s="233"/>
      <c r="D306" s="234" t="s">
        <v>157</v>
      </c>
      <c r="E306" s="235" t="s">
        <v>19</v>
      </c>
      <c r="F306" s="236" t="s">
        <v>483</v>
      </c>
      <c r="G306" s="233"/>
      <c r="H306" s="235" t="s">
        <v>19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157</v>
      </c>
      <c r="AU306" s="242" t="s">
        <v>130</v>
      </c>
      <c r="AV306" s="13" t="s">
        <v>84</v>
      </c>
      <c r="AW306" s="13" t="s">
        <v>37</v>
      </c>
      <c r="AX306" s="13" t="s">
        <v>76</v>
      </c>
      <c r="AY306" s="242" t="s">
        <v>117</v>
      </c>
    </row>
    <row r="307" s="13" customFormat="1">
      <c r="A307" s="13"/>
      <c r="B307" s="232"/>
      <c r="C307" s="233"/>
      <c r="D307" s="234" t="s">
        <v>157</v>
      </c>
      <c r="E307" s="235" t="s">
        <v>19</v>
      </c>
      <c r="F307" s="236" t="s">
        <v>228</v>
      </c>
      <c r="G307" s="233"/>
      <c r="H307" s="235" t="s">
        <v>19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157</v>
      </c>
      <c r="AU307" s="242" t="s">
        <v>130</v>
      </c>
      <c r="AV307" s="13" t="s">
        <v>84</v>
      </c>
      <c r="AW307" s="13" t="s">
        <v>37</v>
      </c>
      <c r="AX307" s="13" t="s">
        <v>76</v>
      </c>
      <c r="AY307" s="242" t="s">
        <v>117</v>
      </c>
    </row>
    <row r="308" s="14" customFormat="1">
      <c r="A308" s="14"/>
      <c r="B308" s="243"/>
      <c r="C308" s="244"/>
      <c r="D308" s="234" t="s">
        <v>157</v>
      </c>
      <c r="E308" s="245" t="s">
        <v>19</v>
      </c>
      <c r="F308" s="246" t="s">
        <v>444</v>
      </c>
      <c r="G308" s="244"/>
      <c r="H308" s="247">
        <v>536.5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157</v>
      </c>
      <c r="AU308" s="253" t="s">
        <v>130</v>
      </c>
      <c r="AV308" s="14" t="s">
        <v>86</v>
      </c>
      <c r="AW308" s="14" t="s">
        <v>37</v>
      </c>
      <c r="AX308" s="14" t="s">
        <v>76</v>
      </c>
      <c r="AY308" s="253" t="s">
        <v>117</v>
      </c>
    </row>
    <row r="309" s="2" customFormat="1" ht="33" customHeight="1">
      <c r="A309" s="39"/>
      <c r="B309" s="40"/>
      <c r="C309" s="219" t="s">
        <v>484</v>
      </c>
      <c r="D309" s="219" t="s">
        <v>120</v>
      </c>
      <c r="E309" s="220" t="s">
        <v>485</v>
      </c>
      <c r="F309" s="221" t="s">
        <v>486</v>
      </c>
      <c r="G309" s="222" t="s">
        <v>208</v>
      </c>
      <c r="H309" s="223">
        <v>536.5</v>
      </c>
      <c r="I309" s="224"/>
      <c r="J309" s="225">
        <f>ROUND(I309*H309,2)</f>
        <v>0</v>
      </c>
      <c r="K309" s="221" t="s">
        <v>124</v>
      </c>
      <c r="L309" s="45"/>
      <c r="M309" s="226" t="s">
        <v>19</v>
      </c>
      <c r="N309" s="227" t="s">
        <v>47</v>
      </c>
      <c r="O309" s="85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136</v>
      </c>
      <c r="AT309" s="230" t="s">
        <v>120</v>
      </c>
      <c r="AU309" s="230" t="s">
        <v>130</v>
      </c>
      <c r="AY309" s="18" t="s">
        <v>117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84</v>
      </c>
      <c r="BK309" s="231">
        <f>ROUND(I309*H309,2)</f>
        <v>0</v>
      </c>
      <c r="BL309" s="18" t="s">
        <v>136</v>
      </c>
      <c r="BM309" s="230" t="s">
        <v>487</v>
      </c>
    </row>
    <row r="310" s="13" customFormat="1">
      <c r="A310" s="13"/>
      <c r="B310" s="232"/>
      <c r="C310" s="233"/>
      <c r="D310" s="234" t="s">
        <v>157</v>
      </c>
      <c r="E310" s="235" t="s">
        <v>19</v>
      </c>
      <c r="F310" s="236" t="s">
        <v>488</v>
      </c>
      <c r="G310" s="233"/>
      <c r="H310" s="235" t="s">
        <v>19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157</v>
      </c>
      <c r="AU310" s="242" t="s">
        <v>130</v>
      </c>
      <c r="AV310" s="13" t="s">
        <v>84</v>
      </c>
      <c r="AW310" s="13" t="s">
        <v>37</v>
      </c>
      <c r="AX310" s="13" t="s">
        <v>76</v>
      </c>
      <c r="AY310" s="242" t="s">
        <v>117</v>
      </c>
    </row>
    <row r="311" s="13" customFormat="1">
      <c r="A311" s="13"/>
      <c r="B311" s="232"/>
      <c r="C311" s="233"/>
      <c r="D311" s="234" t="s">
        <v>157</v>
      </c>
      <c r="E311" s="235" t="s">
        <v>19</v>
      </c>
      <c r="F311" s="236" t="s">
        <v>228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157</v>
      </c>
      <c r="AU311" s="242" t="s">
        <v>130</v>
      </c>
      <c r="AV311" s="13" t="s">
        <v>84</v>
      </c>
      <c r="AW311" s="13" t="s">
        <v>37</v>
      </c>
      <c r="AX311" s="13" t="s">
        <v>76</v>
      </c>
      <c r="AY311" s="242" t="s">
        <v>117</v>
      </c>
    </row>
    <row r="312" s="14" customFormat="1">
      <c r="A312" s="14"/>
      <c r="B312" s="243"/>
      <c r="C312" s="244"/>
      <c r="D312" s="234" t="s">
        <v>157</v>
      </c>
      <c r="E312" s="245" t="s">
        <v>19</v>
      </c>
      <c r="F312" s="246" t="s">
        <v>444</v>
      </c>
      <c r="G312" s="244"/>
      <c r="H312" s="247">
        <v>536.5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157</v>
      </c>
      <c r="AU312" s="253" t="s">
        <v>130</v>
      </c>
      <c r="AV312" s="14" t="s">
        <v>86</v>
      </c>
      <c r="AW312" s="14" t="s">
        <v>37</v>
      </c>
      <c r="AX312" s="14" t="s">
        <v>76</v>
      </c>
      <c r="AY312" s="253" t="s">
        <v>117</v>
      </c>
    </row>
    <row r="313" s="12" customFormat="1" ht="20.88" customHeight="1">
      <c r="A313" s="12"/>
      <c r="B313" s="203"/>
      <c r="C313" s="204"/>
      <c r="D313" s="205" t="s">
        <v>75</v>
      </c>
      <c r="E313" s="217" t="s">
        <v>489</v>
      </c>
      <c r="F313" s="217" t="s">
        <v>490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SUM(P314:P328)</f>
        <v>0</v>
      </c>
      <c r="Q313" s="211"/>
      <c r="R313" s="212">
        <f>SUM(R314:R328)</f>
        <v>30.410401</v>
      </c>
      <c r="S313" s="211"/>
      <c r="T313" s="213">
        <f>SUM(T314:T328)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84</v>
      </c>
      <c r="AT313" s="215" t="s">
        <v>75</v>
      </c>
      <c r="AU313" s="215" t="s">
        <v>86</v>
      </c>
      <c r="AY313" s="214" t="s">
        <v>117</v>
      </c>
      <c r="BK313" s="216">
        <f>SUM(BK314:BK328)</f>
        <v>0</v>
      </c>
    </row>
    <row r="314" s="2" customFormat="1" ht="66.75" customHeight="1">
      <c r="A314" s="39"/>
      <c r="B314" s="40"/>
      <c r="C314" s="219" t="s">
        <v>491</v>
      </c>
      <c r="D314" s="219" t="s">
        <v>120</v>
      </c>
      <c r="E314" s="220" t="s">
        <v>492</v>
      </c>
      <c r="F314" s="221" t="s">
        <v>493</v>
      </c>
      <c r="G314" s="222" t="s">
        <v>208</v>
      </c>
      <c r="H314" s="223">
        <v>127.06</v>
      </c>
      <c r="I314" s="224"/>
      <c r="J314" s="225">
        <f>ROUND(I314*H314,2)</f>
        <v>0</v>
      </c>
      <c r="K314" s="221" t="s">
        <v>124</v>
      </c>
      <c r="L314" s="45"/>
      <c r="M314" s="226" t="s">
        <v>19</v>
      </c>
      <c r="N314" s="227" t="s">
        <v>47</v>
      </c>
      <c r="O314" s="85"/>
      <c r="P314" s="228">
        <f>O314*H314</f>
        <v>0</v>
      </c>
      <c r="Q314" s="228">
        <v>0.084250000000000005</v>
      </c>
      <c r="R314" s="228">
        <f>Q314*H314</f>
        <v>10.704805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136</v>
      </c>
      <c r="AT314" s="230" t="s">
        <v>120</v>
      </c>
      <c r="AU314" s="230" t="s">
        <v>130</v>
      </c>
      <c r="AY314" s="18" t="s">
        <v>117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136</v>
      </c>
      <c r="BM314" s="230" t="s">
        <v>494</v>
      </c>
    </row>
    <row r="315" s="13" customFormat="1">
      <c r="A315" s="13"/>
      <c r="B315" s="232"/>
      <c r="C315" s="233"/>
      <c r="D315" s="234" t="s">
        <v>157</v>
      </c>
      <c r="E315" s="235" t="s">
        <v>19</v>
      </c>
      <c r="F315" s="236" t="s">
        <v>463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157</v>
      </c>
      <c r="AU315" s="242" t="s">
        <v>130</v>
      </c>
      <c r="AV315" s="13" t="s">
        <v>84</v>
      </c>
      <c r="AW315" s="13" t="s">
        <v>37</v>
      </c>
      <c r="AX315" s="13" t="s">
        <v>76</v>
      </c>
      <c r="AY315" s="242" t="s">
        <v>117</v>
      </c>
    </row>
    <row r="316" s="14" customFormat="1">
      <c r="A316" s="14"/>
      <c r="B316" s="243"/>
      <c r="C316" s="244"/>
      <c r="D316" s="234" t="s">
        <v>157</v>
      </c>
      <c r="E316" s="245" t="s">
        <v>19</v>
      </c>
      <c r="F316" s="246" t="s">
        <v>464</v>
      </c>
      <c r="G316" s="244"/>
      <c r="H316" s="247">
        <v>127.06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157</v>
      </c>
      <c r="AU316" s="253" t="s">
        <v>130</v>
      </c>
      <c r="AV316" s="14" t="s">
        <v>86</v>
      </c>
      <c r="AW316" s="14" t="s">
        <v>37</v>
      </c>
      <c r="AX316" s="14" t="s">
        <v>76</v>
      </c>
      <c r="AY316" s="253" t="s">
        <v>117</v>
      </c>
    </row>
    <row r="317" s="2" customFormat="1" ht="16.5" customHeight="1">
      <c r="A317" s="39"/>
      <c r="B317" s="40"/>
      <c r="C317" s="272" t="s">
        <v>495</v>
      </c>
      <c r="D317" s="272" t="s">
        <v>334</v>
      </c>
      <c r="E317" s="273" t="s">
        <v>496</v>
      </c>
      <c r="F317" s="274" t="s">
        <v>497</v>
      </c>
      <c r="G317" s="275" t="s">
        <v>208</v>
      </c>
      <c r="H317" s="276">
        <v>139.76599999999999</v>
      </c>
      <c r="I317" s="277"/>
      <c r="J317" s="278">
        <f>ROUND(I317*H317,2)</f>
        <v>0</v>
      </c>
      <c r="K317" s="274" t="s">
        <v>19</v>
      </c>
      <c r="L317" s="279"/>
      <c r="M317" s="280" t="s">
        <v>19</v>
      </c>
      <c r="N317" s="281" t="s">
        <v>47</v>
      </c>
      <c r="O317" s="85"/>
      <c r="P317" s="228">
        <f>O317*H317</f>
        <v>0</v>
      </c>
      <c r="Q317" s="228">
        <v>0.13100000000000001</v>
      </c>
      <c r="R317" s="228">
        <f>Q317*H317</f>
        <v>18.309345999999998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153</v>
      </c>
      <c r="AT317" s="230" t="s">
        <v>334</v>
      </c>
      <c r="AU317" s="230" t="s">
        <v>130</v>
      </c>
      <c r="AY317" s="18" t="s">
        <v>117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136</v>
      </c>
      <c r="BM317" s="230" t="s">
        <v>498</v>
      </c>
    </row>
    <row r="318" s="13" customFormat="1">
      <c r="A318" s="13"/>
      <c r="B318" s="232"/>
      <c r="C318" s="233"/>
      <c r="D318" s="234" t="s">
        <v>157</v>
      </c>
      <c r="E318" s="235" t="s">
        <v>19</v>
      </c>
      <c r="F318" s="236" t="s">
        <v>499</v>
      </c>
      <c r="G318" s="233"/>
      <c r="H318" s="235" t="s">
        <v>19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157</v>
      </c>
      <c r="AU318" s="242" t="s">
        <v>130</v>
      </c>
      <c r="AV318" s="13" t="s">
        <v>84</v>
      </c>
      <c r="AW318" s="13" t="s">
        <v>37</v>
      </c>
      <c r="AX318" s="13" t="s">
        <v>76</v>
      </c>
      <c r="AY318" s="242" t="s">
        <v>117</v>
      </c>
    </row>
    <row r="319" s="14" customFormat="1">
      <c r="A319" s="14"/>
      <c r="B319" s="243"/>
      <c r="C319" s="244"/>
      <c r="D319" s="234" t="s">
        <v>157</v>
      </c>
      <c r="E319" s="245" t="s">
        <v>19</v>
      </c>
      <c r="F319" s="246" t="s">
        <v>464</v>
      </c>
      <c r="G319" s="244"/>
      <c r="H319" s="247">
        <v>127.06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157</v>
      </c>
      <c r="AU319" s="253" t="s">
        <v>130</v>
      </c>
      <c r="AV319" s="14" t="s">
        <v>86</v>
      </c>
      <c r="AW319" s="14" t="s">
        <v>37</v>
      </c>
      <c r="AX319" s="14" t="s">
        <v>76</v>
      </c>
      <c r="AY319" s="253" t="s">
        <v>117</v>
      </c>
    </row>
    <row r="320" s="14" customFormat="1">
      <c r="A320" s="14"/>
      <c r="B320" s="243"/>
      <c r="C320" s="244"/>
      <c r="D320" s="234" t="s">
        <v>157</v>
      </c>
      <c r="E320" s="244"/>
      <c r="F320" s="246" t="s">
        <v>500</v>
      </c>
      <c r="G320" s="244"/>
      <c r="H320" s="247">
        <v>139.76599999999999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157</v>
      </c>
      <c r="AU320" s="253" t="s">
        <v>130</v>
      </c>
      <c r="AV320" s="14" t="s">
        <v>86</v>
      </c>
      <c r="AW320" s="14" t="s">
        <v>4</v>
      </c>
      <c r="AX320" s="14" t="s">
        <v>84</v>
      </c>
      <c r="AY320" s="253" t="s">
        <v>117</v>
      </c>
    </row>
    <row r="321" s="2" customFormat="1" ht="66.75" customHeight="1">
      <c r="A321" s="39"/>
      <c r="B321" s="40"/>
      <c r="C321" s="219" t="s">
        <v>501</v>
      </c>
      <c r="D321" s="219" t="s">
        <v>120</v>
      </c>
      <c r="E321" s="220" t="s">
        <v>502</v>
      </c>
      <c r="F321" s="221" t="s">
        <v>503</v>
      </c>
      <c r="G321" s="222" t="s">
        <v>208</v>
      </c>
      <c r="H321" s="223">
        <v>5</v>
      </c>
      <c r="I321" s="224"/>
      <c r="J321" s="225">
        <f>ROUND(I321*H321,2)</f>
        <v>0</v>
      </c>
      <c r="K321" s="221" t="s">
        <v>124</v>
      </c>
      <c r="L321" s="45"/>
      <c r="M321" s="226" t="s">
        <v>19</v>
      </c>
      <c r="N321" s="227" t="s">
        <v>47</v>
      </c>
      <c r="O321" s="85"/>
      <c r="P321" s="228">
        <f>O321*H321</f>
        <v>0</v>
      </c>
      <c r="Q321" s="228">
        <v>0.085650000000000004</v>
      </c>
      <c r="R321" s="228">
        <f>Q321*H321</f>
        <v>0.42825000000000002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136</v>
      </c>
      <c r="AT321" s="230" t="s">
        <v>120</v>
      </c>
      <c r="AU321" s="230" t="s">
        <v>130</v>
      </c>
      <c r="AY321" s="18" t="s">
        <v>117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136</v>
      </c>
      <c r="BM321" s="230" t="s">
        <v>504</v>
      </c>
    </row>
    <row r="322" s="13" customFormat="1">
      <c r="A322" s="13"/>
      <c r="B322" s="232"/>
      <c r="C322" s="233"/>
      <c r="D322" s="234" t="s">
        <v>157</v>
      </c>
      <c r="E322" s="235" t="s">
        <v>19</v>
      </c>
      <c r="F322" s="236" t="s">
        <v>478</v>
      </c>
      <c r="G322" s="233"/>
      <c r="H322" s="235" t="s">
        <v>19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157</v>
      </c>
      <c r="AU322" s="242" t="s">
        <v>130</v>
      </c>
      <c r="AV322" s="13" t="s">
        <v>84</v>
      </c>
      <c r="AW322" s="13" t="s">
        <v>37</v>
      </c>
      <c r="AX322" s="13" t="s">
        <v>76</v>
      </c>
      <c r="AY322" s="242" t="s">
        <v>117</v>
      </c>
    </row>
    <row r="323" s="14" customFormat="1">
      <c r="A323" s="14"/>
      <c r="B323" s="243"/>
      <c r="C323" s="244"/>
      <c r="D323" s="234" t="s">
        <v>157</v>
      </c>
      <c r="E323" s="245" t="s">
        <v>19</v>
      </c>
      <c r="F323" s="246" t="s">
        <v>211</v>
      </c>
      <c r="G323" s="244"/>
      <c r="H323" s="247">
        <v>2.5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157</v>
      </c>
      <c r="AU323" s="253" t="s">
        <v>130</v>
      </c>
      <c r="AV323" s="14" t="s">
        <v>86</v>
      </c>
      <c r="AW323" s="14" t="s">
        <v>37</v>
      </c>
      <c r="AX323" s="14" t="s">
        <v>76</v>
      </c>
      <c r="AY323" s="253" t="s">
        <v>117</v>
      </c>
    </row>
    <row r="324" s="14" customFormat="1">
      <c r="A324" s="14"/>
      <c r="B324" s="243"/>
      <c r="C324" s="244"/>
      <c r="D324" s="234" t="s">
        <v>157</v>
      </c>
      <c r="E324" s="245" t="s">
        <v>19</v>
      </c>
      <c r="F324" s="246" t="s">
        <v>212</v>
      </c>
      <c r="G324" s="244"/>
      <c r="H324" s="247">
        <v>2.5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157</v>
      </c>
      <c r="AU324" s="253" t="s">
        <v>130</v>
      </c>
      <c r="AV324" s="14" t="s">
        <v>86</v>
      </c>
      <c r="AW324" s="14" t="s">
        <v>37</v>
      </c>
      <c r="AX324" s="14" t="s">
        <v>76</v>
      </c>
      <c r="AY324" s="253" t="s">
        <v>117</v>
      </c>
    </row>
    <row r="325" s="2" customFormat="1" ht="16.5" customHeight="1">
      <c r="A325" s="39"/>
      <c r="B325" s="40"/>
      <c r="C325" s="272" t="s">
        <v>505</v>
      </c>
      <c r="D325" s="272" t="s">
        <v>334</v>
      </c>
      <c r="E325" s="273" t="s">
        <v>506</v>
      </c>
      <c r="F325" s="274" t="s">
        <v>507</v>
      </c>
      <c r="G325" s="275" t="s">
        <v>208</v>
      </c>
      <c r="H325" s="276">
        <v>5.5</v>
      </c>
      <c r="I325" s="277"/>
      <c r="J325" s="278">
        <f>ROUND(I325*H325,2)</f>
        <v>0</v>
      </c>
      <c r="K325" s="274" t="s">
        <v>124</v>
      </c>
      <c r="L325" s="279"/>
      <c r="M325" s="280" t="s">
        <v>19</v>
      </c>
      <c r="N325" s="281" t="s">
        <v>47</v>
      </c>
      <c r="O325" s="85"/>
      <c r="P325" s="228">
        <f>O325*H325</f>
        <v>0</v>
      </c>
      <c r="Q325" s="228">
        <v>0.17599999999999999</v>
      </c>
      <c r="R325" s="228">
        <f>Q325*H325</f>
        <v>0.96799999999999997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153</v>
      </c>
      <c r="AT325" s="230" t="s">
        <v>334</v>
      </c>
      <c r="AU325" s="230" t="s">
        <v>130</v>
      </c>
      <c r="AY325" s="18" t="s">
        <v>117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136</v>
      </c>
      <c r="BM325" s="230" t="s">
        <v>508</v>
      </c>
    </row>
    <row r="326" s="13" customFormat="1">
      <c r="A326" s="13"/>
      <c r="B326" s="232"/>
      <c r="C326" s="233"/>
      <c r="D326" s="234" t="s">
        <v>157</v>
      </c>
      <c r="E326" s="235" t="s">
        <v>19</v>
      </c>
      <c r="F326" s="236" t="s">
        <v>509</v>
      </c>
      <c r="G326" s="233"/>
      <c r="H326" s="235" t="s">
        <v>19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157</v>
      </c>
      <c r="AU326" s="242" t="s">
        <v>130</v>
      </c>
      <c r="AV326" s="13" t="s">
        <v>84</v>
      </c>
      <c r="AW326" s="13" t="s">
        <v>37</v>
      </c>
      <c r="AX326" s="13" t="s">
        <v>76</v>
      </c>
      <c r="AY326" s="242" t="s">
        <v>117</v>
      </c>
    </row>
    <row r="327" s="14" customFormat="1">
      <c r="A327" s="14"/>
      <c r="B327" s="243"/>
      <c r="C327" s="244"/>
      <c r="D327" s="234" t="s">
        <v>157</v>
      </c>
      <c r="E327" s="245" t="s">
        <v>19</v>
      </c>
      <c r="F327" s="246" t="s">
        <v>510</v>
      </c>
      <c r="G327" s="244"/>
      <c r="H327" s="247">
        <v>5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157</v>
      </c>
      <c r="AU327" s="253" t="s">
        <v>130</v>
      </c>
      <c r="AV327" s="14" t="s">
        <v>86</v>
      </c>
      <c r="AW327" s="14" t="s">
        <v>37</v>
      </c>
      <c r="AX327" s="14" t="s">
        <v>76</v>
      </c>
      <c r="AY327" s="253" t="s">
        <v>117</v>
      </c>
    </row>
    <row r="328" s="14" customFormat="1">
      <c r="A328" s="14"/>
      <c r="B328" s="243"/>
      <c r="C328" s="244"/>
      <c r="D328" s="234" t="s">
        <v>157</v>
      </c>
      <c r="E328" s="244"/>
      <c r="F328" s="246" t="s">
        <v>511</v>
      </c>
      <c r="G328" s="244"/>
      <c r="H328" s="247">
        <v>5.5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157</v>
      </c>
      <c r="AU328" s="253" t="s">
        <v>130</v>
      </c>
      <c r="AV328" s="14" t="s">
        <v>86</v>
      </c>
      <c r="AW328" s="14" t="s">
        <v>4</v>
      </c>
      <c r="AX328" s="14" t="s">
        <v>84</v>
      </c>
      <c r="AY328" s="253" t="s">
        <v>117</v>
      </c>
    </row>
    <row r="329" s="12" customFormat="1" ht="20.88" customHeight="1">
      <c r="A329" s="12"/>
      <c r="B329" s="203"/>
      <c r="C329" s="204"/>
      <c r="D329" s="205" t="s">
        <v>75</v>
      </c>
      <c r="E329" s="217" t="s">
        <v>512</v>
      </c>
      <c r="F329" s="217" t="s">
        <v>513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SUM(P330:P344)</f>
        <v>0</v>
      </c>
      <c r="Q329" s="211"/>
      <c r="R329" s="212">
        <f>SUM(R330:R344)</f>
        <v>0</v>
      </c>
      <c r="S329" s="211"/>
      <c r="T329" s="213">
        <f>SUM(T330:T344)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84</v>
      </c>
      <c r="AT329" s="215" t="s">
        <v>75</v>
      </c>
      <c r="AU329" s="215" t="s">
        <v>86</v>
      </c>
      <c r="AY329" s="214" t="s">
        <v>117</v>
      </c>
      <c r="BK329" s="216">
        <f>SUM(BK330:BK344)</f>
        <v>0</v>
      </c>
    </row>
    <row r="330" s="2" customFormat="1" ht="44.25" customHeight="1">
      <c r="A330" s="39"/>
      <c r="B330" s="40"/>
      <c r="C330" s="219" t="s">
        <v>438</v>
      </c>
      <c r="D330" s="219" t="s">
        <v>120</v>
      </c>
      <c r="E330" s="220" t="s">
        <v>514</v>
      </c>
      <c r="F330" s="221" t="s">
        <v>515</v>
      </c>
      <c r="G330" s="222" t="s">
        <v>208</v>
      </c>
      <c r="H330" s="223">
        <v>536.5</v>
      </c>
      <c r="I330" s="224"/>
      <c r="J330" s="225">
        <f>ROUND(I330*H330,2)</f>
        <v>0</v>
      </c>
      <c r="K330" s="221" t="s">
        <v>19</v>
      </c>
      <c r="L330" s="45"/>
      <c r="M330" s="226" t="s">
        <v>19</v>
      </c>
      <c r="N330" s="227" t="s">
        <v>47</v>
      </c>
      <c r="O330" s="85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136</v>
      </c>
      <c r="AT330" s="230" t="s">
        <v>120</v>
      </c>
      <c r="AU330" s="230" t="s">
        <v>130</v>
      </c>
      <c r="AY330" s="18" t="s">
        <v>117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136</v>
      </c>
      <c r="BM330" s="230" t="s">
        <v>516</v>
      </c>
    </row>
    <row r="331" s="13" customFormat="1">
      <c r="A331" s="13"/>
      <c r="B331" s="232"/>
      <c r="C331" s="233"/>
      <c r="D331" s="234" t="s">
        <v>157</v>
      </c>
      <c r="E331" s="235" t="s">
        <v>19</v>
      </c>
      <c r="F331" s="236" t="s">
        <v>228</v>
      </c>
      <c r="G331" s="233"/>
      <c r="H331" s="235" t="s">
        <v>19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157</v>
      </c>
      <c r="AU331" s="242" t="s">
        <v>130</v>
      </c>
      <c r="AV331" s="13" t="s">
        <v>84</v>
      </c>
      <c r="AW331" s="13" t="s">
        <v>37</v>
      </c>
      <c r="AX331" s="13" t="s">
        <v>76</v>
      </c>
      <c r="AY331" s="242" t="s">
        <v>117</v>
      </c>
    </row>
    <row r="332" s="14" customFormat="1">
      <c r="A332" s="14"/>
      <c r="B332" s="243"/>
      <c r="C332" s="244"/>
      <c r="D332" s="234" t="s">
        <v>157</v>
      </c>
      <c r="E332" s="245" t="s">
        <v>19</v>
      </c>
      <c r="F332" s="246" t="s">
        <v>444</v>
      </c>
      <c r="G332" s="244"/>
      <c r="H332" s="247">
        <v>536.5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157</v>
      </c>
      <c r="AU332" s="253" t="s">
        <v>130</v>
      </c>
      <c r="AV332" s="14" t="s">
        <v>86</v>
      </c>
      <c r="AW332" s="14" t="s">
        <v>37</v>
      </c>
      <c r="AX332" s="14" t="s">
        <v>76</v>
      </c>
      <c r="AY332" s="253" t="s">
        <v>117</v>
      </c>
    </row>
    <row r="333" s="2" customFormat="1" ht="44.25" customHeight="1">
      <c r="A333" s="39"/>
      <c r="B333" s="40"/>
      <c r="C333" s="219" t="s">
        <v>517</v>
      </c>
      <c r="D333" s="219" t="s">
        <v>120</v>
      </c>
      <c r="E333" s="220" t="s">
        <v>518</v>
      </c>
      <c r="F333" s="221" t="s">
        <v>519</v>
      </c>
      <c r="G333" s="222" t="s">
        <v>208</v>
      </c>
      <c r="H333" s="223">
        <v>536.5</v>
      </c>
      <c r="I333" s="224"/>
      <c r="J333" s="225">
        <f>ROUND(I333*H333,2)</f>
        <v>0</v>
      </c>
      <c r="K333" s="221" t="s">
        <v>19</v>
      </c>
      <c r="L333" s="45"/>
      <c r="M333" s="226" t="s">
        <v>19</v>
      </c>
      <c r="N333" s="227" t="s">
        <v>47</v>
      </c>
      <c r="O333" s="85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136</v>
      </c>
      <c r="AT333" s="230" t="s">
        <v>120</v>
      </c>
      <c r="AU333" s="230" t="s">
        <v>130</v>
      </c>
      <c r="AY333" s="18" t="s">
        <v>117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136</v>
      </c>
      <c r="BM333" s="230" t="s">
        <v>520</v>
      </c>
    </row>
    <row r="334" s="13" customFormat="1">
      <c r="A334" s="13"/>
      <c r="B334" s="232"/>
      <c r="C334" s="233"/>
      <c r="D334" s="234" t="s">
        <v>157</v>
      </c>
      <c r="E334" s="235" t="s">
        <v>19</v>
      </c>
      <c r="F334" s="236" t="s">
        <v>228</v>
      </c>
      <c r="G334" s="233"/>
      <c r="H334" s="235" t="s">
        <v>19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157</v>
      </c>
      <c r="AU334" s="242" t="s">
        <v>130</v>
      </c>
      <c r="AV334" s="13" t="s">
        <v>84</v>
      </c>
      <c r="AW334" s="13" t="s">
        <v>37</v>
      </c>
      <c r="AX334" s="13" t="s">
        <v>76</v>
      </c>
      <c r="AY334" s="242" t="s">
        <v>117</v>
      </c>
    </row>
    <row r="335" s="14" customFormat="1">
      <c r="A335" s="14"/>
      <c r="B335" s="243"/>
      <c r="C335" s="244"/>
      <c r="D335" s="234" t="s">
        <v>157</v>
      </c>
      <c r="E335" s="245" t="s">
        <v>19</v>
      </c>
      <c r="F335" s="246" t="s">
        <v>444</v>
      </c>
      <c r="G335" s="244"/>
      <c r="H335" s="247">
        <v>536.5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157</v>
      </c>
      <c r="AU335" s="253" t="s">
        <v>130</v>
      </c>
      <c r="AV335" s="14" t="s">
        <v>86</v>
      </c>
      <c r="AW335" s="14" t="s">
        <v>37</v>
      </c>
      <c r="AX335" s="14" t="s">
        <v>76</v>
      </c>
      <c r="AY335" s="253" t="s">
        <v>117</v>
      </c>
    </row>
    <row r="336" s="2" customFormat="1" ht="16.5" customHeight="1">
      <c r="A336" s="39"/>
      <c r="B336" s="40"/>
      <c r="C336" s="219" t="s">
        <v>521</v>
      </c>
      <c r="D336" s="219" t="s">
        <v>120</v>
      </c>
      <c r="E336" s="220" t="s">
        <v>522</v>
      </c>
      <c r="F336" s="221" t="s">
        <v>523</v>
      </c>
      <c r="G336" s="222" t="s">
        <v>218</v>
      </c>
      <c r="H336" s="223">
        <v>342.428</v>
      </c>
      <c r="I336" s="224"/>
      <c r="J336" s="225">
        <f>ROUND(I336*H336,2)</f>
        <v>0</v>
      </c>
      <c r="K336" s="221" t="s">
        <v>19</v>
      </c>
      <c r="L336" s="45"/>
      <c r="M336" s="226" t="s">
        <v>19</v>
      </c>
      <c r="N336" s="227" t="s">
        <v>47</v>
      </c>
      <c r="O336" s="85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136</v>
      </c>
      <c r="AT336" s="230" t="s">
        <v>120</v>
      </c>
      <c r="AU336" s="230" t="s">
        <v>130</v>
      </c>
      <c r="AY336" s="18" t="s">
        <v>117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136</v>
      </c>
      <c r="BM336" s="230" t="s">
        <v>524</v>
      </c>
    </row>
    <row r="337" s="13" customFormat="1">
      <c r="A337" s="13"/>
      <c r="B337" s="232"/>
      <c r="C337" s="233"/>
      <c r="D337" s="234" t="s">
        <v>157</v>
      </c>
      <c r="E337" s="235" t="s">
        <v>19</v>
      </c>
      <c r="F337" s="236" t="s">
        <v>525</v>
      </c>
      <c r="G337" s="233"/>
      <c r="H337" s="235" t="s">
        <v>19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157</v>
      </c>
      <c r="AU337" s="242" t="s">
        <v>130</v>
      </c>
      <c r="AV337" s="13" t="s">
        <v>84</v>
      </c>
      <c r="AW337" s="13" t="s">
        <v>37</v>
      </c>
      <c r="AX337" s="13" t="s">
        <v>76</v>
      </c>
      <c r="AY337" s="242" t="s">
        <v>117</v>
      </c>
    </row>
    <row r="338" s="14" customFormat="1">
      <c r="A338" s="14"/>
      <c r="B338" s="243"/>
      <c r="C338" s="244"/>
      <c r="D338" s="234" t="s">
        <v>157</v>
      </c>
      <c r="E338" s="245" t="s">
        <v>19</v>
      </c>
      <c r="F338" s="246" t="s">
        <v>526</v>
      </c>
      <c r="G338" s="244"/>
      <c r="H338" s="247">
        <v>81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157</v>
      </c>
      <c r="AU338" s="253" t="s">
        <v>130</v>
      </c>
      <c r="AV338" s="14" t="s">
        <v>86</v>
      </c>
      <c r="AW338" s="14" t="s">
        <v>37</v>
      </c>
      <c r="AX338" s="14" t="s">
        <v>76</v>
      </c>
      <c r="AY338" s="253" t="s">
        <v>117</v>
      </c>
    </row>
    <row r="339" s="13" customFormat="1">
      <c r="A339" s="13"/>
      <c r="B339" s="232"/>
      <c r="C339" s="233"/>
      <c r="D339" s="234" t="s">
        <v>157</v>
      </c>
      <c r="E339" s="235" t="s">
        <v>19</v>
      </c>
      <c r="F339" s="236" t="s">
        <v>527</v>
      </c>
      <c r="G339" s="233"/>
      <c r="H339" s="235" t="s">
        <v>19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157</v>
      </c>
      <c r="AU339" s="242" t="s">
        <v>130</v>
      </c>
      <c r="AV339" s="13" t="s">
        <v>84</v>
      </c>
      <c r="AW339" s="13" t="s">
        <v>37</v>
      </c>
      <c r="AX339" s="13" t="s">
        <v>76</v>
      </c>
      <c r="AY339" s="242" t="s">
        <v>117</v>
      </c>
    </row>
    <row r="340" s="14" customFormat="1">
      <c r="A340" s="14"/>
      <c r="B340" s="243"/>
      <c r="C340" s="244"/>
      <c r="D340" s="234" t="s">
        <v>157</v>
      </c>
      <c r="E340" s="245" t="s">
        <v>19</v>
      </c>
      <c r="F340" s="246" t="s">
        <v>528</v>
      </c>
      <c r="G340" s="244"/>
      <c r="H340" s="247">
        <v>146.28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157</v>
      </c>
      <c r="AU340" s="253" t="s">
        <v>130</v>
      </c>
      <c r="AV340" s="14" t="s">
        <v>86</v>
      </c>
      <c r="AW340" s="14" t="s">
        <v>37</v>
      </c>
      <c r="AX340" s="14" t="s">
        <v>76</v>
      </c>
      <c r="AY340" s="253" t="s">
        <v>117</v>
      </c>
    </row>
    <row r="341" s="13" customFormat="1">
      <c r="A341" s="13"/>
      <c r="B341" s="232"/>
      <c r="C341" s="233"/>
      <c r="D341" s="234" t="s">
        <v>157</v>
      </c>
      <c r="E341" s="235" t="s">
        <v>19</v>
      </c>
      <c r="F341" s="236" t="s">
        <v>529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157</v>
      </c>
      <c r="AU341" s="242" t="s">
        <v>130</v>
      </c>
      <c r="AV341" s="13" t="s">
        <v>84</v>
      </c>
      <c r="AW341" s="13" t="s">
        <v>37</v>
      </c>
      <c r="AX341" s="13" t="s">
        <v>76</v>
      </c>
      <c r="AY341" s="242" t="s">
        <v>117</v>
      </c>
    </row>
    <row r="342" s="14" customFormat="1">
      <c r="A342" s="14"/>
      <c r="B342" s="243"/>
      <c r="C342" s="244"/>
      <c r="D342" s="234" t="s">
        <v>157</v>
      </c>
      <c r="E342" s="245" t="s">
        <v>19</v>
      </c>
      <c r="F342" s="246" t="s">
        <v>530</v>
      </c>
      <c r="G342" s="244"/>
      <c r="H342" s="247">
        <v>65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157</v>
      </c>
      <c r="AU342" s="253" t="s">
        <v>130</v>
      </c>
      <c r="AV342" s="14" t="s">
        <v>86</v>
      </c>
      <c r="AW342" s="14" t="s">
        <v>37</v>
      </c>
      <c r="AX342" s="14" t="s">
        <v>76</v>
      </c>
      <c r="AY342" s="253" t="s">
        <v>117</v>
      </c>
    </row>
    <row r="343" s="13" customFormat="1">
      <c r="A343" s="13"/>
      <c r="B343" s="232"/>
      <c r="C343" s="233"/>
      <c r="D343" s="234" t="s">
        <v>157</v>
      </c>
      <c r="E343" s="235" t="s">
        <v>19</v>
      </c>
      <c r="F343" s="236" t="s">
        <v>531</v>
      </c>
      <c r="G343" s="233"/>
      <c r="H343" s="235" t="s">
        <v>19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157</v>
      </c>
      <c r="AU343" s="242" t="s">
        <v>130</v>
      </c>
      <c r="AV343" s="13" t="s">
        <v>84</v>
      </c>
      <c r="AW343" s="13" t="s">
        <v>37</v>
      </c>
      <c r="AX343" s="13" t="s">
        <v>76</v>
      </c>
      <c r="AY343" s="242" t="s">
        <v>117</v>
      </c>
    </row>
    <row r="344" s="14" customFormat="1">
      <c r="A344" s="14"/>
      <c r="B344" s="243"/>
      <c r="C344" s="244"/>
      <c r="D344" s="234" t="s">
        <v>157</v>
      </c>
      <c r="E344" s="245" t="s">
        <v>19</v>
      </c>
      <c r="F344" s="246" t="s">
        <v>532</v>
      </c>
      <c r="G344" s="244"/>
      <c r="H344" s="247">
        <v>50.148000000000003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157</v>
      </c>
      <c r="AU344" s="253" t="s">
        <v>130</v>
      </c>
      <c r="AV344" s="14" t="s">
        <v>86</v>
      </c>
      <c r="AW344" s="14" t="s">
        <v>37</v>
      </c>
      <c r="AX344" s="14" t="s">
        <v>76</v>
      </c>
      <c r="AY344" s="253" t="s">
        <v>117</v>
      </c>
    </row>
    <row r="345" s="12" customFormat="1" ht="20.88" customHeight="1">
      <c r="A345" s="12"/>
      <c r="B345" s="203"/>
      <c r="C345" s="204"/>
      <c r="D345" s="205" t="s">
        <v>75</v>
      </c>
      <c r="E345" s="217" t="s">
        <v>533</v>
      </c>
      <c r="F345" s="217" t="s">
        <v>534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SUM(P346:P350)</f>
        <v>0</v>
      </c>
      <c r="Q345" s="211"/>
      <c r="R345" s="212">
        <f>SUM(R346:R350)</f>
        <v>0</v>
      </c>
      <c r="S345" s="211"/>
      <c r="T345" s="213">
        <f>SUM(T346:T350)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84</v>
      </c>
      <c r="AT345" s="215" t="s">
        <v>75</v>
      </c>
      <c r="AU345" s="215" t="s">
        <v>86</v>
      </c>
      <c r="AY345" s="214" t="s">
        <v>117</v>
      </c>
      <c r="BK345" s="216">
        <f>SUM(BK346:BK350)</f>
        <v>0</v>
      </c>
    </row>
    <row r="346" s="2" customFormat="1" ht="33" customHeight="1">
      <c r="A346" s="39"/>
      <c r="B346" s="40"/>
      <c r="C346" s="219" t="s">
        <v>489</v>
      </c>
      <c r="D346" s="219" t="s">
        <v>120</v>
      </c>
      <c r="E346" s="220" t="s">
        <v>535</v>
      </c>
      <c r="F346" s="221" t="s">
        <v>536</v>
      </c>
      <c r="G346" s="222" t="s">
        <v>537</v>
      </c>
      <c r="H346" s="223">
        <v>1</v>
      </c>
      <c r="I346" s="224"/>
      <c r="J346" s="225">
        <f>ROUND(I346*H346,2)</f>
        <v>0</v>
      </c>
      <c r="K346" s="221" t="s">
        <v>19</v>
      </c>
      <c r="L346" s="45"/>
      <c r="M346" s="226" t="s">
        <v>19</v>
      </c>
      <c r="N346" s="227" t="s">
        <v>47</v>
      </c>
      <c r="O346" s="85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136</v>
      </c>
      <c r="AT346" s="230" t="s">
        <v>120</v>
      </c>
      <c r="AU346" s="230" t="s">
        <v>130</v>
      </c>
      <c r="AY346" s="18" t="s">
        <v>117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0</v>
      </c>
      <c r="BL346" s="18" t="s">
        <v>136</v>
      </c>
      <c r="BM346" s="230" t="s">
        <v>538</v>
      </c>
    </row>
    <row r="347" s="2" customFormat="1" ht="33" customHeight="1">
      <c r="A347" s="39"/>
      <c r="B347" s="40"/>
      <c r="C347" s="219" t="s">
        <v>539</v>
      </c>
      <c r="D347" s="219" t="s">
        <v>120</v>
      </c>
      <c r="E347" s="220" t="s">
        <v>540</v>
      </c>
      <c r="F347" s="221" t="s">
        <v>541</v>
      </c>
      <c r="G347" s="222" t="s">
        <v>537</v>
      </c>
      <c r="H347" s="223">
        <v>1</v>
      </c>
      <c r="I347" s="224"/>
      <c r="J347" s="225">
        <f>ROUND(I347*H347,2)</f>
        <v>0</v>
      </c>
      <c r="K347" s="221" t="s">
        <v>19</v>
      </c>
      <c r="L347" s="45"/>
      <c r="M347" s="226" t="s">
        <v>19</v>
      </c>
      <c r="N347" s="227" t="s">
        <v>47</v>
      </c>
      <c r="O347" s="85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136</v>
      </c>
      <c r="AT347" s="230" t="s">
        <v>120</v>
      </c>
      <c r="AU347" s="230" t="s">
        <v>130</v>
      </c>
      <c r="AY347" s="18" t="s">
        <v>117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84</v>
      </c>
      <c r="BK347" s="231">
        <f>ROUND(I347*H347,2)</f>
        <v>0</v>
      </c>
      <c r="BL347" s="18" t="s">
        <v>136</v>
      </c>
      <c r="BM347" s="230" t="s">
        <v>542</v>
      </c>
    </row>
    <row r="348" s="2" customFormat="1" ht="21.75" customHeight="1">
      <c r="A348" s="39"/>
      <c r="B348" s="40"/>
      <c r="C348" s="219" t="s">
        <v>543</v>
      </c>
      <c r="D348" s="219" t="s">
        <v>120</v>
      </c>
      <c r="E348" s="220" t="s">
        <v>544</v>
      </c>
      <c r="F348" s="221" t="s">
        <v>545</v>
      </c>
      <c r="G348" s="222" t="s">
        <v>537</v>
      </c>
      <c r="H348" s="223">
        <v>2</v>
      </c>
      <c r="I348" s="224"/>
      <c r="J348" s="225">
        <f>ROUND(I348*H348,2)</f>
        <v>0</v>
      </c>
      <c r="K348" s="221" t="s">
        <v>19</v>
      </c>
      <c r="L348" s="45"/>
      <c r="M348" s="226" t="s">
        <v>19</v>
      </c>
      <c r="N348" s="227" t="s">
        <v>47</v>
      </c>
      <c r="O348" s="85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136</v>
      </c>
      <c r="AT348" s="230" t="s">
        <v>120</v>
      </c>
      <c r="AU348" s="230" t="s">
        <v>130</v>
      </c>
      <c r="AY348" s="18" t="s">
        <v>117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84</v>
      </c>
      <c r="BK348" s="231">
        <f>ROUND(I348*H348,2)</f>
        <v>0</v>
      </c>
      <c r="BL348" s="18" t="s">
        <v>136</v>
      </c>
      <c r="BM348" s="230" t="s">
        <v>546</v>
      </c>
    </row>
    <row r="349" s="2" customFormat="1" ht="33" customHeight="1">
      <c r="A349" s="39"/>
      <c r="B349" s="40"/>
      <c r="C349" s="219" t="s">
        <v>547</v>
      </c>
      <c r="D349" s="219" t="s">
        <v>120</v>
      </c>
      <c r="E349" s="220" t="s">
        <v>548</v>
      </c>
      <c r="F349" s="221" t="s">
        <v>549</v>
      </c>
      <c r="G349" s="222" t="s">
        <v>537</v>
      </c>
      <c r="H349" s="223">
        <v>2</v>
      </c>
      <c r="I349" s="224"/>
      <c r="J349" s="225">
        <f>ROUND(I349*H349,2)</f>
        <v>0</v>
      </c>
      <c r="K349" s="221" t="s">
        <v>19</v>
      </c>
      <c r="L349" s="45"/>
      <c r="M349" s="226" t="s">
        <v>19</v>
      </c>
      <c r="N349" s="227" t="s">
        <v>47</v>
      </c>
      <c r="O349" s="85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136</v>
      </c>
      <c r="AT349" s="230" t="s">
        <v>120</v>
      </c>
      <c r="AU349" s="230" t="s">
        <v>130</v>
      </c>
      <c r="AY349" s="18" t="s">
        <v>117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84</v>
      </c>
      <c r="BK349" s="231">
        <f>ROUND(I349*H349,2)</f>
        <v>0</v>
      </c>
      <c r="BL349" s="18" t="s">
        <v>136</v>
      </c>
      <c r="BM349" s="230" t="s">
        <v>550</v>
      </c>
    </row>
    <row r="350" s="2" customFormat="1" ht="21.75" customHeight="1">
      <c r="A350" s="39"/>
      <c r="B350" s="40"/>
      <c r="C350" s="219" t="s">
        <v>551</v>
      </c>
      <c r="D350" s="219" t="s">
        <v>120</v>
      </c>
      <c r="E350" s="220" t="s">
        <v>552</v>
      </c>
      <c r="F350" s="221" t="s">
        <v>553</v>
      </c>
      <c r="G350" s="222" t="s">
        <v>537</v>
      </c>
      <c r="H350" s="223">
        <v>2</v>
      </c>
      <c r="I350" s="224"/>
      <c r="J350" s="225">
        <f>ROUND(I350*H350,2)</f>
        <v>0</v>
      </c>
      <c r="K350" s="221" t="s">
        <v>19</v>
      </c>
      <c r="L350" s="45"/>
      <c r="M350" s="226" t="s">
        <v>19</v>
      </c>
      <c r="N350" s="227" t="s">
        <v>47</v>
      </c>
      <c r="O350" s="85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136</v>
      </c>
      <c r="AT350" s="230" t="s">
        <v>120</v>
      </c>
      <c r="AU350" s="230" t="s">
        <v>130</v>
      </c>
      <c r="AY350" s="18" t="s">
        <v>117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0</v>
      </c>
      <c r="BL350" s="18" t="s">
        <v>136</v>
      </c>
      <c r="BM350" s="230" t="s">
        <v>554</v>
      </c>
    </row>
    <row r="351" s="12" customFormat="1" ht="22.8" customHeight="1">
      <c r="A351" s="12"/>
      <c r="B351" s="203"/>
      <c r="C351" s="204"/>
      <c r="D351" s="205" t="s">
        <v>75</v>
      </c>
      <c r="E351" s="217" t="s">
        <v>160</v>
      </c>
      <c r="F351" s="217" t="s">
        <v>555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P352+P372</f>
        <v>0</v>
      </c>
      <c r="Q351" s="211"/>
      <c r="R351" s="212">
        <f>R352+R372</f>
        <v>20.118248000000001</v>
      </c>
      <c r="S351" s="211"/>
      <c r="T351" s="213">
        <f>T352+T372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84</v>
      </c>
      <c r="AT351" s="215" t="s">
        <v>75</v>
      </c>
      <c r="AU351" s="215" t="s">
        <v>84</v>
      </c>
      <c r="AY351" s="214" t="s">
        <v>117</v>
      </c>
      <c r="BK351" s="216">
        <f>BK352+BK372</f>
        <v>0</v>
      </c>
    </row>
    <row r="352" s="12" customFormat="1" ht="20.88" customHeight="1">
      <c r="A352" s="12"/>
      <c r="B352" s="203"/>
      <c r="C352" s="204"/>
      <c r="D352" s="205" t="s">
        <v>75</v>
      </c>
      <c r="E352" s="217" t="s">
        <v>556</v>
      </c>
      <c r="F352" s="217" t="s">
        <v>557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SUM(P353:P371)</f>
        <v>0</v>
      </c>
      <c r="Q352" s="211"/>
      <c r="R352" s="212">
        <f>SUM(R353:R371)</f>
        <v>19.402568000000002</v>
      </c>
      <c r="S352" s="211"/>
      <c r="T352" s="213">
        <f>SUM(T353:T371)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84</v>
      </c>
      <c r="AT352" s="215" t="s">
        <v>75</v>
      </c>
      <c r="AU352" s="215" t="s">
        <v>86</v>
      </c>
      <c r="AY352" s="214" t="s">
        <v>117</v>
      </c>
      <c r="BK352" s="216">
        <f>SUM(BK353:BK371)</f>
        <v>0</v>
      </c>
    </row>
    <row r="353" s="2" customFormat="1" ht="44.25" customHeight="1">
      <c r="A353" s="39"/>
      <c r="B353" s="40"/>
      <c r="C353" s="219" t="s">
        <v>558</v>
      </c>
      <c r="D353" s="219" t="s">
        <v>120</v>
      </c>
      <c r="E353" s="220" t="s">
        <v>559</v>
      </c>
      <c r="F353" s="221" t="s">
        <v>560</v>
      </c>
      <c r="G353" s="222" t="s">
        <v>218</v>
      </c>
      <c r="H353" s="223">
        <v>10</v>
      </c>
      <c r="I353" s="224"/>
      <c r="J353" s="225">
        <f>ROUND(I353*H353,2)</f>
        <v>0</v>
      </c>
      <c r="K353" s="221" t="s">
        <v>219</v>
      </c>
      <c r="L353" s="45"/>
      <c r="M353" s="226" t="s">
        <v>19</v>
      </c>
      <c r="N353" s="227" t="s">
        <v>47</v>
      </c>
      <c r="O353" s="85"/>
      <c r="P353" s="228">
        <f>O353*H353</f>
        <v>0</v>
      </c>
      <c r="Q353" s="228">
        <v>0.15540000000000001</v>
      </c>
      <c r="R353" s="228">
        <f>Q353*H353</f>
        <v>1.5540000000000001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136</v>
      </c>
      <c r="AT353" s="230" t="s">
        <v>120</v>
      </c>
      <c r="AU353" s="230" t="s">
        <v>130</v>
      </c>
      <c r="AY353" s="18" t="s">
        <v>117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84</v>
      </c>
      <c r="BK353" s="231">
        <f>ROUND(I353*H353,2)</f>
        <v>0</v>
      </c>
      <c r="BL353" s="18" t="s">
        <v>136</v>
      </c>
      <c r="BM353" s="230" t="s">
        <v>561</v>
      </c>
    </row>
    <row r="354" s="14" customFormat="1">
      <c r="A354" s="14"/>
      <c r="B354" s="243"/>
      <c r="C354" s="244"/>
      <c r="D354" s="234" t="s">
        <v>157</v>
      </c>
      <c r="E354" s="245" t="s">
        <v>19</v>
      </c>
      <c r="F354" s="246" t="s">
        <v>221</v>
      </c>
      <c r="G354" s="244"/>
      <c r="H354" s="247">
        <v>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157</v>
      </c>
      <c r="AU354" s="253" t="s">
        <v>130</v>
      </c>
      <c r="AV354" s="14" t="s">
        <v>86</v>
      </c>
      <c r="AW354" s="14" t="s">
        <v>37</v>
      </c>
      <c r="AX354" s="14" t="s">
        <v>76</v>
      </c>
      <c r="AY354" s="253" t="s">
        <v>117</v>
      </c>
    </row>
    <row r="355" s="14" customFormat="1">
      <c r="A355" s="14"/>
      <c r="B355" s="243"/>
      <c r="C355" s="244"/>
      <c r="D355" s="234" t="s">
        <v>157</v>
      </c>
      <c r="E355" s="245" t="s">
        <v>19</v>
      </c>
      <c r="F355" s="246" t="s">
        <v>222</v>
      </c>
      <c r="G355" s="244"/>
      <c r="H355" s="247">
        <v>5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157</v>
      </c>
      <c r="AU355" s="253" t="s">
        <v>130</v>
      </c>
      <c r="AV355" s="14" t="s">
        <v>86</v>
      </c>
      <c r="AW355" s="14" t="s">
        <v>37</v>
      </c>
      <c r="AX355" s="14" t="s">
        <v>76</v>
      </c>
      <c r="AY355" s="253" t="s">
        <v>117</v>
      </c>
    </row>
    <row r="356" s="2" customFormat="1" ht="21.75" customHeight="1">
      <c r="A356" s="39"/>
      <c r="B356" s="40"/>
      <c r="C356" s="272" t="s">
        <v>562</v>
      </c>
      <c r="D356" s="272" t="s">
        <v>334</v>
      </c>
      <c r="E356" s="273" t="s">
        <v>563</v>
      </c>
      <c r="F356" s="274" t="s">
        <v>564</v>
      </c>
      <c r="G356" s="275" t="s">
        <v>218</v>
      </c>
      <c r="H356" s="276">
        <v>7</v>
      </c>
      <c r="I356" s="277"/>
      <c r="J356" s="278">
        <f>ROUND(I356*H356,2)</f>
        <v>0</v>
      </c>
      <c r="K356" s="274" t="s">
        <v>219</v>
      </c>
      <c r="L356" s="279"/>
      <c r="M356" s="280" t="s">
        <v>19</v>
      </c>
      <c r="N356" s="281" t="s">
        <v>47</v>
      </c>
      <c r="O356" s="85"/>
      <c r="P356" s="228">
        <f>O356*H356</f>
        <v>0</v>
      </c>
      <c r="Q356" s="228">
        <v>0.048300000000000003</v>
      </c>
      <c r="R356" s="228">
        <f>Q356*H356</f>
        <v>0.33810000000000001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153</v>
      </c>
      <c r="AT356" s="230" t="s">
        <v>334</v>
      </c>
      <c r="AU356" s="230" t="s">
        <v>130</v>
      </c>
      <c r="AY356" s="18" t="s">
        <v>117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84</v>
      </c>
      <c r="BK356" s="231">
        <f>ROUND(I356*H356,2)</f>
        <v>0</v>
      </c>
      <c r="BL356" s="18" t="s">
        <v>136</v>
      </c>
      <c r="BM356" s="230" t="s">
        <v>565</v>
      </c>
    </row>
    <row r="357" s="14" customFormat="1">
      <c r="A357" s="14"/>
      <c r="B357" s="243"/>
      <c r="C357" s="244"/>
      <c r="D357" s="234" t="s">
        <v>157</v>
      </c>
      <c r="E357" s="245" t="s">
        <v>19</v>
      </c>
      <c r="F357" s="246" t="s">
        <v>566</v>
      </c>
      <c r="G357" s="244"/>
      <c r="H357" s="247">
        <v>7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157</v>
      </c>
      <c r="AU357" s="253" t="s">
        <v>130</v>
      </c>
      <c r="AV357" s="14" t="s">
        <v>86</v>
      </c>
      <c r="AW357" s="14" t="s">
        <v>37</v>
      </c>
      <c r="AX357" s="14" t="s">
        <v>76</v>
      </c>
      <c r="AY357" s="253" t="s">
        <v>117</v>
      </c>
    </row>
    <row r="358" s="2" customFormat="1" ht="21.75" customHeight="1">
      <c r="A358" s="39"/>
      <c r="B358" s="40"/>
      <c r="C358" s="272" t="s">
        <v>567</v>
      </c>
      <c r="D358" s="272" t="s">
        <v>334</v>
      </c>
      <c r="E358" s="273" t="s">
        <v>568</v>
      </c>
      <c r="F358" s="274" t="s">
        <v>569</v>
      </c>
      <c r="G358" s="275" t="s">
        <v>218</v>
      </c>
      <c r="H358" s="276">
        <v>3</v>
      </c>
      <c r="I358" s="277"/>
      <c r="J358" s="278">
        <f>ROUND(I358*H358,2)</f>
        <v>0</v>
      </c>
      <c r="K358" s="274" t="s">
        <v>219</v>
      </c>
      <c r="L358" s="279"/>
      <c r="M358" s="280" t="s">
        <v>19</v>
      </c>
      <c r="N358" s="281" t="s">
        <v>47</v>
      </c>
      <c r="O358" s="85"/>
      <c r="P358" s="228">
        <f>O358*H358</f>
        <v>0</v>
      </c>
      <c r="Q358" s="228">
        <v>0.065670000000000006</v>
      </c>
      <c r="R358" s="228">
        <f>Q358*H358</f>
        <v>0.19701000000000002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153</v>
      </c>
      <c r="AT358" s="230" t="s">
        <v>334</v>
      </c>
      <c r="AU358" s="230" t="s">
        <v>130</v>
      </c>
      <c r="AY358" s="18" t="s">
        <v>117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84</v>
      </c>
      <c r="BK358" s="231">
        <f>ROUND(I358*H358,2)</f>
        <v>0</v>
      </c>
      <c r="BL358" s="18" t="s">
        <v>136</v>
      </c>
      <c r="BM358" s="230" t="s">
        <v>570</v>
      </c>
    </row>
    <row r="359" s="14" customFormat="1">
      <c r="A359" s="14"/>
      <c r="B359" s="243"/>
      <c r="C359" s="244"/>
      <c r="D359" s="234" t="s">
        <v>157</v>
      </c>
      <c r="E359" s="245" t="s">
        <v>19</v>
      </c>
      <c r="F359" s="246" t="s">
        <v>571</v>
      </c>
      <c r="G359" s="244"/>
      <c r="H359" s="247">
        <v>3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157</v>
      </c>
      <c r="AU359" s="253" t="s">
        <v>130</v>
      </c>
      <c r="AV359" s="14" t="s">
        <v>86</v>
      </c>
      <c r="AW359" s="14" t="s">
        <v>37</v>
      </c>
      <c r="AX359" s="14" t="s">
        <v>76</v>
      </c>
      <c r="AY359" s="253" t="s">
        <v>117</v>
      </c>
    </row>
    <row r="360" s="2" customFormat="1" ht="44.25" customHeight="1">
      <c r="A360" s="39"/>
      <c r="B360" s="40"/>
      <c r="C360" s="219" t="s">
        <v>572</v>
      </c>
      <c r="D360" s="219" t="s">
        <v>120</v>
      </c>
      <c r="E360" s="220" t="s">
        <v>573</v>
      </c>
      <c r="F360" s="221" t="s">
        <v>574</v>
      </c>
      <c r="G360" s="222" t="s">
        <v>218</v>
      </c>
      <c r="H360" s="223">
        <v>23.550000000000001</v>
      </c>
      <c r="I360" s="224"/>
      <c r="J360" s="225">
        <f>ROUND(I360*H360,2)</f>
        <v>0</v>
      </c>
      <c r="K360" s="221" t="s">
        <v>19</v>
      </c>
      <c r="L360" s="45"/>
      <c r="M360" s="226" t="s">
        <v>19</v>
      </c>
      <c r="N360" s="227" t="s">
        <v>47</v>
      </c>
      <c r="O360" s="85"/>
      <c r="P360" s="228">
        <f>O360*H360</f>
        <v>0</v>
      </c>
      <c r="Q360" s="228">
        <v>0.1295</v>
      </c>
      <c r="R360" s="228">
        <f>Q360*H360</f>
        <v>3.049725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136</v>
      </c>
      <c r="AT360" s="230" t="s">
        <v>120</v>
      </c>
      <c r="AU360" s="230" t="s">
        <v>130</v>
      </c>
      <c r="AY360" s="18" t="s">
        <v>117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0</v>
      </c>
      <c r="BL360" s="18" t="s">
        <v>136</v>
      </c>
      <c r="BM360" s="230" t="s">
        <v>575</v>
      </c>
    </row>
    <row r="361" s="14" customFormat="1">
      <c r="A361" s="14"/>
      <c r="B361" s="243"/>
      <c r="C361" s="244"/>
      <c r="D361" s="234" t="s">
        <v>157</v>
      </c>
      <c r="E361" s="245" t="s">
        <v>19</v>
      </c>
      <c r="F361" s="246" t="s">
        <v>576</v>
      </c>
      <c r="G361" s="244"/>
      <c r="H361" s="247">
        <v>23.550000000000001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157</v>
      </c>
      <c r="AU361" s="253" t="s">
        <v>130</v>
      </c>
      <c r="AV361" s="14" t="s">
        <v>86</v>
      </c>
      <c r="AW361" s="14" t="s">
        <v>37</v>
      </c>
      <c r="AX361" s="14" t="s">
        <v>76</v>
      </c>
      <c r="AY361" s="253" t="s">
        <v>117</v>
      </c>
    </row>
    <row r="362" s="2" customFormat="1" ht="16.5" customHeight="1">
      <c r="A362" s="39"/>
      <c r="B362" s="40"/>
      <c r="C362" s="272" t="s">
        <v>577</v>
      </c>
      <c r="D362" s="272" t="s">
        <v>334</v>
      </c>
      <c r="E362" s="273" t="s">
        <v>578</v>
      </c>
      <c r="F362" s="274" t="s">
        <v>579</v>
      </c>
      <c r="G362" s="275" t="s">
        <v>218</v>
      </c>
      <c r="H362" s="276">
        <v>24.728000000000002</v>
      </c>
      <c r="I362" s="277"/>
      <c r="J362" s="278">
        <f>ROUND(I362*H362,2)</f>
        <v>0</v>
      </c>
      <c r="K362" s="274" t="s">
        <v>124</v>
      </c>
      <c r="L362" s="279"/>
      <c r="M362" s="280" t="s">
        <v>19</v>
      </c>
      <c r="N362" s="281" t="s">
        <v>47</v>
      </c>
      <c r="O362" s="85"/>
      <c r="P362" s="228">
        <f>O362*H362</f>
        <v>0</v>
      </c>
      <c r="Q362" s="228">
        <v>0.045999999999999999</v>
      </c>
      <c r="R362" s="228">
        <f>Q362*H362</f>
        <v>1.1374880000000001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153</v>
      </c>
      <c r="AT362" s="230" t="s">
        <v>334</v>
      </c>
      <c r="AU362" s="230" t="s">
        <v>130</v>
      </c>
      <c r="AY362" s="18" t="s">
        <v>117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84</v>
      </c>
      <c r="BK362" s="231">
        <f>ROUND(I362*H362,2)</f>
        <v>0</v>
      </c>
      <c r="BL362" s="18" t="s">
        <v>136</v>
      </c>
      <c r="BM362" s="230" t="s">
        <v>580</v>
      </c>
    </row>
    <row r="363" s="13" customFormat="1">
      <c r="A363" s="13"/>
      <c r="B363" s="232"/>
      <c r="C363" s="233"/>
      <c r="D363" s="234" t="s">
        <v>157</v>
      </c>
      <c r="E363" s="235" t="s">
        <v>19</v>
      </c>
      <c r="F363" s="236" t="s">
        <v>581</v>
      </c>
      <c r="G363" s="233"/>
      <c r="H363" s="235" t="s">
        <v>19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157</v>
      </c>
      <c r="AU363" s="242" t="s">
        <v>130</v>
      </c>
      <c r="AV363" s="13" t="s">
        <v>84</v>
      </c>
      <c r="AW363" s="13" t="s">
        <v>37</v>
      </c>
      <c r="AX363" s="13" t="s">
        <v>76</v>
      </c>
      <c r="AY363" s="242" t="s">
        <v>117</v>
      </c>
    </row>
    <row r="364" s="14" customFormat="1">
      <c r="A364" s="14"/>
      <c r="B364" s="243"/>
      <c r="C364" s="244"/>
      <c r="D364" s="234" t="s">
        <v>157</v>
      </c>
      <c r="E364" s="245" t="s">
        <v>19</v>
      </c>
      <c r="F364" s="246" t="s">
        <v>582</v>
      </c>
      <c r="G364" s="244"/>
      <c r="H364" s="247">
        <v>23.550000000000001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157</v>
      </c>
      <c r="AU364" s="253" t="s">
        <v>130</v>
      </c>
      <c r="AV364" s="14" t="s">
        <v>86</v>
      </c>
      <c r="AW364" s="14" t="s">
        <v>37</v>
      </c>
      <c r="AX364" s="14" t="s">
        <v>76</v>
      </c>
      <c r="AY364" s="253" t="s">
        <v>117</v>
      </c>
    </row>
    <row r="365" s="14" customFormat="1">
      <c r="A365" s="14"/>
      <c r="B365" s="243"/>
      <c r="C365" s="244"/>
      <c r="D365" s="234" t="s">
        <v>157</v>
      </c>
      <c r="E365" s="244"/>
      <c r="F365" s="246" t="s">
        <v>583</v>
      </c>
      <c r="G365" s="244"/>
      <c r="H365" s="247">
        <v>24.728000000000002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157</v>
      </c>
      <c r="AU365" s="253" t="s">
        <v>130</v>
      </c>
      <c r="AV365" s="14" t="s">
        <v>86</v>
      </c>
      <c r="AW365" s="14" t="s">
        <v>4</v>
      </c>
      <c r="AX365" s="14" t="s">
        <v>84</v>
      </c>
      <c r="AY365" s="253" t="s">
        <v>117</v>
      </c>
    </row>
    <row r="366" s="2" customFormat="1" ht="33" customHeight="1">
      <c r="A366" s="39"/>
      <c r="B366" s="40"/>
      <c r="C366" s="219" t="s">
        <v>584</v>
      </c>
      <c r="D366" s="219" t="s">
        <v>120</v>
      </c>
      <c r="E366" s="220" t="s">
        <v>585</v>
      </c>
      <c r="F366" s="221" t="s">
        <v>586</v>
      </c>
      <c r="G366" s="222" t="s">
        <v>218</v>
      </c>
      <c r="H366" s="223">
        <v>100.7</v>
      </c>
      <c r="I366" s="224"/>
      <c r="J366" s="225">
        <f>ROUND(I366*H366,2)</f>
        <v>0</v>
      </c>
      <c r="K366" s="221" t="s">
        <v>124</v>
      </c>
      <c r="L366" s="45"/>
      <c r="M366" s="226" t="s">
        <v>19</v>
      </c>
      <c r="N366" s="227" t="s">
        <v>47</v>
      </c>
      <c r="O366" s="85"/>
      <c r="P366" s="228">
        <f>O366*H366</f>
        <v>0</v>
      </c>
      <c r="Q366" s="228">
        <v>0.10095</v>
      </c>
      <c r="R366" s="228">
        <f>Q366*H366</f>
        <v>10.165665000000001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136</v>
      </c>
      <c r="AT366" s="230" t="s">
        <v>120</v>
      </c>
      <c r="AU366" s="230" t="s">
        <v>130</v>
      </c>
      <c r="AY366" s="18" t="s">
        <v>117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136</v>
      </c>
      <c r="BM366" s="230" t="s">
        <v>587</v>
      </c>
    </row>
    <row r="367" s="14" customFormat="1">
      <c r="A367" s="14"/>
      <c r="B367" s="243"/>
      <c r="C367" s="244"/>
      <c r="D367" s="234" t="s">
        <v>157</v>
      </c>
      <c r="E367" s="245" t="s">
        <v>19</v>
      </c>
      <c r="F367" s="246" t="s">
        <v>588</v>
      </c>
      <c r="G367" s="244"/>
      <c r="H367" s="247">
        <v>100.7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157</v>
      </c>
      <c r="AU367" s="253" t="s">
        <v>130</v>
      </c>
      <c r="AV367" s="14" t="s">
        <v>86</v>
      </c>
      <c r="AW367" s="14" t="s">
        <v>37</v>
      </c>
      <c r="AX367" s="14" t="s">
        <v>76</v>
      </c>
      <c r="AY367" s="253" t="s">
        <v>117</v>
      </c>
    </row>
    <row r="368" s="2" customFormat="1" ht="16.5" customHeight="1">
      <c r="A368" s="39"/>
      <c r="B368" s="40"/>
      <c r="C368" s="272" t="s">
        <v>589</v>
      </c>
      <c r="D368" s="272" t="s">
        <v>334</v>
      </c>
      <c r="E368" s="273" t="s">
        <v>590</v>
      </c>
      <c r="F368" s="274" t="s">
        <v>591</v>
      </c>
      <c r="G368" s="275" t="s">
        <v>218</v>
      </c>
      <c r="H368" s="276">
        <v>105.735</v>
      </c>
      <c r="I368" s="277"/>
      <c r="J368" s="278">
        <f>ROUND(I368*H368,2)</f>
        <v>0</v>
      </c>
      <c r="K368" s="274" t="s">
        <v>124</v>
      </c>
      <c r="L368" s="279"/>
      <c r="M368" s="280" t="s">
        <v>19</v>
      </c>
      <c r="N368" s="281" t="s">
        <v>47</v>
      </c>
      <c r="O368" s="85"/>
      <c r="P368" s="228">
        <f>O368*H368</f>
        <v>0</v>
      </c>
      <c r="Q368" s="228">
        <v>0.028000000000000001</v>
      </c>
      <c r="R368" s="228">
        <f>Q368*H368</f>
        <v>2.9605800000000002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153</v>
      </c>
      <c r="AT368" s="230" t="s">
        <v>334</v>
      </c>
      <c r="AU368" s="230" t="s">
        <v>130</v>
      </c>
      <c r="AY368" s="18" t="s">
        <v>117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84</v>
      </c>
      <c r="BK368" s="231">
        <f>ROUND(I368*H368,2)</f>
        <v>0</v>
      </c>
      <c r="BL368" s="18" t="s">
        <v>136</v>
      </c>
      <c r="BM368" s="230" t="s">
        <v>592</v>
      </c>
    </row>
    <row r="369" s="13" customFormat="1">
      <c r="A369" s="13"/>
      <c r="B369" s="232"/>
      <c r="C369" s="233"/>
      <c r="D369" s="234" t="s">
        <v>157</v>
      </c>
      <c r="E369" s="235" t="s">
        <v>19</v>
      </c>
      <c r="F369" s="236" t="s">
        <v>593</v>
      </c>
      <c r="G369" s="233"/>
      <c r="H369" s="235" t="s">
        <v>19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157</v>
      </c>
      <c r="AU369" s="242" t="s">
        <v>130</v>
      </c>
      <c r="AV369" s="13" t="s">
        <v>84</v>
      </c>
      <c r="AW369" s="13" t="s">
        <v>37</v>
      </c>
      <c r="AX369" s="13" t="s">
        <v>76</v>
      </c>
      <c r="AY369" s="242" t="s">
        <v>117</v>
      </c>
    </row>
    <row r="370" s="14" customFormat="1">
      <c r="A370" s="14"/>
      <c r="B370" s="243"/>
      <c r="C370" s="244"/>
      <c r="D370" s="234" t="s">
        <v>157</v>
      </c>
      <c r="E370" s="245" t="s">
        <v>19</v>
      </c>
      <c r="F370" s="246" t="s">
        <v>594</v>
      </c>
      <c r="G370" s="244"/>
      <c r="H370" s="247">
        <v>100.7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157</v>
      </c>
      <c r="AU370" s="253" t="s">
        <v>130</v>
      </c>
      <c r="AV370" s="14" t="s">
        <v>86</v>
      </c>
      <c r="AW370" s="14" t="s">
        <v>37</v>
      </c>
      <c r="AX370" s="14" t="s">
        <v>76</v>
      </c>
      <c r="AY370" s="253" t="s">
        <v>117</v>
      </c>
    </row>
    <row r="371" s="14" customFormat="1">
      <c r="A371" s="14"/>
      <c r="B371" s="243"/>
      <c r="C371" s="244"/>
      <c r="D371" s="234" t="s">
        <v>157</v>
      </c>
      <c r="E371" s="244"/>
      <c r="F371" s="246" t="s">
        <v>595</v>
      </c>
      <c r="G371" s="244"/>
      <c r="H371" s="247">
        <v>105.735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157</v>
      </c>
      <c r="AU371" s="253" t="s">
        <v>130</v>
      </c>
      <c r="AV371" s="14" t="s">
        <v>86</v>
      </c>
      <c r="AW371" s="14" t="s">
        <v>4</v>
      </c>
      <c r="AX371" s="14" t="s">
        <v>84</v>
      </c>
      <c r="AY371" s="253" t="s">
        <v>117</v>
      </c>
    </row>
    <row r="372" s="12" customFormat="1" ht="20.88" customHeight="1">
      <c r="A372" s="12"/>
      <c r="B372" s="203"/>
      <c r="C372" s="204"/>
      <c r="D372" s="205" t="s">
        <v>75</v>
      </c>
      <c r="E372" s="217" t="s">
        <v>596</v>
      </c>
      <c r="F372" s="217" t="s">
        <v>597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SUM(P373:P375)</f>
        <v>0</v>
      </c>
      <c r="Q372" s="211"/>
      <c r="R372" s="212">
        <f>SUM(R373:R375)</f>
        <v>0.71567999999999998</v>
      </c>
      <c r="S372" s="211"/>
      <c r="T372" s="213">
        <f>SUM(T373:T375)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84</v>
      </c>
      <c r="AT372" s="215" t="s">
        <v>75</v>
      </c>
      <c r="AU372" s="215" t="s">
        <v>86</v>
      </c>
      <c r="AY372" s="214" t="s">
        <v>117</v>
      </c>
      <c r="BK372" s="216">
        <f>SUM(BK373:BK375)</f>
        <v>0</v>
      </c>
    </row>
    <row r="373" s="2" customFormat="1" ht="16.5" customHeight="1">
      <c r="A373" s="39"/>
      <c r="B373" s="40"/>
      <c r="C373" s="219" t="s">
        <v>598</v>
      </c>
      <c r="D373" s="219" t="s">
        <v>120</v>
      </c>
      <c r="E373" s="220" t="s">
        <v>599</v>
      </c>
      <c r="F373" s="221" t="s">
        <v>600</v>
      </c>
      <c r="G373" s="222" t="s">
        <v>201</v>
      </c>
      <c r="H373" s="223">
        <v>2</v>
      </c>
      <c r="I373" s="224"/>
      <c r="J373" s="225">
        <f>ROUND(I373*H373,2)</f>
        <v>0</v>
      </c>
      <c r="K373" s="221" t="s">
        <v>124</v>
      </c>
      <c r="L373" s="45"/>
      <c r="M373" s="226" t="s">
        <v>19</v>
      </c>
      <c r="N373" s="227" t="s">
        <v>47</v>
      </c>
      <c r="O373" s="85"/>
      <c r="P373" s="228">
        <f>O373*H373</f>
        <v>0</v>
      </c>
      <c r="Q373" s="228">
        <v>0.35743999999999998</v>
      </c>
      <c r="R373" s="228">
        <f>Q373*H373</f>
        <v>0.71487999999999996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136</v>
      </c>
      <c r="AT373" s="230" t="s">
        <v>120</v>
      </c>
      <c r="AU373" s="230" t="s">
        <v>130</v>
      </c>
      <c r="AY373" s="18" t="s">
        <v>117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0</v>
      </c>
      <c r="BL373" s="18" t="s">
        <v>136</v>
      </c>
      <c r="BM373" s="230" t="s">
        <v>601</v>
      </c>
    </row>
    <row r="374" s="2" customFormat="1" ht="21.75" customHeight="1">
      <c r="A374" s="39"/>
      <c r="B374" s="40"/>
      <c r="C374" s="272" t="s">
        <v>602</v>
      </c>
      <c r="D374" s="272" t="s">
        <v>334</v>
      </c>
      <c r="E374" s="273" t="s">
        <v>603</v>
      </c>
      <c r="F374" s="274" t="s">
        <v>604</v>
      </c>
      <c r="G374" s="275" t="s">
        <v>201</v>
      </c>
      <c r="H374" s="276">
        <v>2</v>
      </c>
      <c r="I374" s="277"/>
      <c r="J374" s="278">
        <f>ROUND(I374*H374,2)</f>
        <v>0</v>
      </c>
      <c r="K374" s="274" t="s">
        <v>19</v>
      </c>
      <c r="L374" s="279"/>
      <c r="M374" s="280" t="s">
        <v>19</v>
      </c>
      <c r="N374" s="281" t="s">
        <v>47</v>
      </c>
      <c r="O374" s="85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153</v>
      </c>
      <c r="AT374" s="230" t="s">
        <v>334</v>
      </c>
      <c r="AU374" s="230" t="s">
        <v>130</v>
      </c>
      <c r="AY374" s="18" t="s">
        <v>117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84</v>
      </c>
      <c r="BK374" s="231">
        <f>ROUND(I374*H374,2)</f>
        <v>0</v>
      </c>
      <c r="BL374" s="18" t="s">
        <v>136</v>
      </c>
      <c r="BM374" s="230" t="s">
        <v>605</v>
      </c>
    </row>
    <row r="375" s="2" customFormat="1" ht="33" customHeight="1">
      <c r="A375" s="39"/>
      <c r="B375" s="40"/>
      <c r="C375" s="219" t="s">
        <v>606</v>
      </c>
      <c r="D375" s="219" t="s">
        <v>120</v>
      </c>
      <c r="E375" s="220" t="s">
        <v>607</v>
      </c>
      <c r="F375" s="221" t="s">
        <v>608</v>
      </c>
      <c r="G375" s="222" t="s">
        <v>201</v>
      </c>
      <c r="H375" s="223">
        <v>1</v>
      </c>
      <c r="I375" s="224"/>
      <c r="J375" s="225">
        <f>ROUND(I375*H375,2)</f>
        <v>0</v>
      </c>
      <c r="K375" s="221" t="s">
        <v>19</v>
      </c>
      <c r="L375" s="45"/>
      <c r="M375" s="226" t="s">
        <v>19</v>
      </c>
      <c r="N375" s="227" t="s">
        <v>47</v>
      </c>
      <c r="O375" s="85"/>
      <c r="P375" s="228">
        <f>O375*H375</f>
        <v>0</v>
      </c>
      <c r="Q375" s="228">
        <v>0.00080000000000000004</v>
      </c>
      <c r="R375" s="228">
        <f>Q375*H375</f>
        <v>0.00080000000000000004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136</v>
      </c>
      <c r="AT375" s="230" t="s">
        <v>120</v>
      </c>
      <c r="AU375" s="230" t="s">
        <v>130</v>
      </c>
      <c r="AY375" s="18" t="s">
        <v>117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84</v>
      </c>
      <c r="BK375" s="231">
        <f>ROUND(I375*H375,2)</f>
        <v>0</v>
      </c>
      <c r="BL375" s="18" t="s">
        <v>136</v>
      </c>
      <c r="BM375" s="230" t="s">
        <v>609</v>
      </c>
    </row>
    <row r="376" s="12" customFormat="1" ht="22.8" customHeight="1">
      <c r="A376" s="12"/>
      <c r="B376" s="203"/>
      <c r="C376" s="204"/>
      <c r="D376" s="205" t="s">
        <v>75</v>
      </c>
      <c r="E376" s="217" t="s">
        <v>610</v>
      </c>
      <c r="F376" s="217" t="s">
        <v>611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P377</f>
        <v>0</v>
      </c>
      <c r="Q376" s="211"/>
      <c r="R376" s="212">
        <f>R377</f>
        <v>0</v>
      </c>
      <c r="S376" s="211"/>
      <c r="T376" s="213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84</v>
      </c>
      <c r="AT376" s="215" t="s">
        <v>75</v>
      </c>
      <c r="AU376" s="215" t="s">
        <v>84</v>
      </c>
      <c r="AY376" s="214" t="s">
        <v>117</v>
      </c>
      <c r="BK376" s="216">
        <f>BK377</f>
        <v>0</v>
      </c>
    </row>
    <row r="377" s="2" customFormat="1" ht="21.75" customHeight="1">
      <c r="A377" s="39"/>
      <c r="B377" s="40"/>
      <c r="C377" s="219" t="s">
        <v>612</v>
      </c>
      <c r="D377" s="219" t="s">
        <v>120</v>
      </c>
      <c r="E377" s="220" t="s">
        <v>613</v>
      </c>
      <c r="F377" s="221" t="s">
        <v>614</v>
      </c>
      <c r="G377" s="222" t="s">
        <v>306</v>
      </c>
      <c r="H377" s="223">
        <v>73.718999999999994</v>
      </c>
      <c r="I377" s="224"/>
      <c r="J377" s="225">
        <f>ROUND(I377*H377,2)</f>
        <v>0</v>
      </c>
      <c r="K377" s="221" t="s">
        <v>19</v>
      </c>
      <c r="L377" s="45"/>
      <c r="M377" s="226" t="s">
        <v>19</v>
      </c>
      <c r="N377" s="227" t="s">
        <v>47</v>
      </c>
      <c r="O377" s="85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136</v>
      </c>
      <c r="AT377" s="230" t="s">
        <v>120</v>
      </c>
      <c r="AU377" s="230" t="s">
        <v>86</v>
      </c>
      <c r="AY377" s="18" t="s">
        <v>117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0</v>
      </c>
      <c r="BL377" s="18" t="s">
        <v>136</v>
      </c>
      <c r="BM377" s="230" t="s">
        <v>615</v>
      </c>
    </row>
    <row r="378" s="12" customFormat="1" ht="22.8" customHeight="1">
      <c r="A378" s="12"/>
      <c r="B378" s="203"/>
      <c r="C378" s="204"/>
      <c r="D378" s="205" t="s">
        <v>75</v>
      </c>
      <c r="E378" s="217" t="s">
        <v>616</v>
      </c>
      <c r="F378" s="217" t="s">
        <v>617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SUM(P379:P383)</f>
        <v>0</v>
      </c>
      <c r="Q378" s="211"/>
      <c r="R378" s="212">
        <f>SUM(R379:R383)</f>
        <v>0</v>
      </c>
      <c r="S378" s="211"/>
      <c r="T378" s="213">
        <f>SUM(T379:T383)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84</v>
      </c>
      <c r="AT378" s="215" t="s">
        <v>75</v>
      </c>
      <c r="AU378" s="215" t="s">
        <v>84</v>
      </c>
      <c r="AY378" s="214" t="s">
        <v>117</v>
      </c>
      <c r="BK378" s="216">
        <f>SUM(BK379:BK383)</f>
        <v>0</v>
      </c>
    </row>
    <row r="379" s="2" customFormat="1" ht="33" customHeight="1">
      <c r="A379" s="39"/>
      <c r="B379" s="40"/>
      <c r="C379" s="219" t="s">
        <v>618</v>
      </c>
      <c r="D379" s="219" t="s">
        <v>120</v>
      </c>
      <c r="E379" s="220" t="s">
        <v>619</v>
      </c>
      <c r="F379" s="221" t="s">
        <v>620</v>
      </c>
      <c r="G379" s="222" t="s">
        <v>306</v>
      </c>
      <c r="H379" s="223">
        <v>5.7249999999999996</v>
      </c>
      <c r="I379" s="224"/>
      <c r="J379" s="225">
        <f>ROUND(I379*H379,2)</f>
        <v>0</v>
      </c>
      <c r="K379" s="221" t="s">
        <v>219</v>
      </c>
      <c r="L379" s="45"/>
      <c r="M379" s="226" t="s">
        <v>19</v>
      </c>
      <c r="N379" s="227" t="s">
        <v>47</v>
      </c>
      <c r="O379" s="85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136</v>
      </c>
      <c r="AT379" s="230" t="s">
        <v>120</v>
      </c>
      <c r="AU379" s="230" t="s">
        <v>86</v>
      </c>
      <c r="AY379" s="18" t="s">
        <v>117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84</v>
      </c>
      <c r="BK379" s="231">
        <f>ROUND(I379*H379,2)</f>
        <v>0</v>
      </c>
      <c r="BL379" s="18" t="s">
        <v>136</v>
      </c>
      <c r="BM379" s="230" t="s">
        <v>621</v>
      </c>
    </row>
    <row r="380" s="2" customFormat="1" ht="21.75" customHeight="1">
      <c r="A380" s="39"/>
      <c r="B380" s="40"/>
      <c r="C380" s="219" t="s">
        <v>622</v>
      </c>
      <c r="D380" s="219" t="s">
        <v>120</v>
      </c>
      <c r="E380" s="220" t="s">
        <v>623</v>
      </c>
      <c r="F380" s="221" t="s">
        <v>624</v>
      </c>
      <c r="G380" s="222" t="s">
        <v>306</v>
      </c>
      <c r="H380" s="223">
        <v>5.7249999999999996</v>
      </c>
      <c r="I380" s="224"/>
      <c r="J380" s="225">
        <f>ROUND(I380*H380,2)</f>
        <v>0</v>
      </c>
      <c r="K380" s="221" t="s">
        <v>124</v>
      </c>
      <c r="L380" s="45"/>
      <c r="M380" s="226" t="s">
        <v>19</v>
      </c>
      <c r="N380" s="227" t="s">
        <v>47</v>
      </c>
      <c r="O380" s="85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136</v>
      </c>
      <c r="AT380" s="230" t="s">
        <v>120</v>
      </c>
      <c r="AU380" s="230" t="s">
        <v>86</v>
      </c>
      <c r="AY380" s="18" t="s">
        <v>117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84</v>
      </c>
      <c r="BK380" s="231">
        <f>ROUND(I380*H380,2)</f>
        <v>0</v>
      </c>
      <c r="BL380" s="18" t="s">
        <v>136</v>
      </c>
      <c r="BM380" s="230" t="s">
        <v>625</v>
      </c>
    </row>
    <row r="381" s="2" customFormat="1" ht="33" customHeight="1">
      <c r="A381" s="39"/>
      <c r="B381" s="40"/>
      <c r="C381" s="219" t="s">
        <v>626</v>
      </c>
      <c r="D381" s="219" t="s">
        <v>120</v>
      </c>
      <c r="E381" s="220" t="s">
        <v>627</v>
      </c>
      <c r="F381" s="221" t="s">
        <v>628</v>
      </c>
      <c r="G381" s="222" t="s">
        <v>306</v>
      </c>
      <c r="H381" s="223">
        <v>57.25</v>
      </c>
      <c r="I381" s="224"/>
      <c r="J381" s="225">
        <f>ROUND(I381*H381,2)</f>
        <v>0</v>
      </c>
      <c r="K381" s="221" t="s">
        <v>124</v>
      </c>
      <c r="L381" s="45"/>
      <c r="M381" s="226" t="s">
        <v>19</v>
      </c>
      <c r="N381" s="227" t="s">
        <v>47</v>
      </c>
      <c r="O381" s="85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136</v>
      </c>
      <c r="AT381" s="230" t="s">
        <v>120</v>
      </c>
      <c r="AU381" s="230" t="s">
        <v>86</v>
      </c>
      <c r="AY381" s="18" t="s">
        <v>117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84</v>
      </c>
      <c r="BK381" s="231">
        <f>ROUND(I381*H381,2)</f>
        <v>0</v>
      </c>
      <c r="BL381" s="18" t="s">
        <v>136</v>
      </c>
      <c r="BM381" s="230" t="s">
        <v>629</v>
      </c>
    </row>
    <row r="382" s="14" customFormat="1">
      <c r="A382" s="14"/>
      <c r="B382" s="243"/>
      <c r="C382" s="244"/>
      <c r="D382" s="234" t="s">
        <v>157</v>
      </c>
      <c r="E382" s="244"/>
      <c r="F382" s="246" t="s">
        <v>630</v>
      </c>
      <c r="G382" s="244"/>
      <c r="H382" s="247">
        <v>57.25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157</v>
      </c>
      <c r="AU382" s="253" t="s">
        <v>86</v>
      </c>
      <c r="AV382" s="14" t="s">
        <v>86</v>
      </c>
      <c r="AW382" s="14" t="s">
        <v>4</v>
      </c>
      <c r="AX382" s="14" t="s">
        <v>84</v>
      </c>
      <c r="AY382" s="253" t="s">
        <v>117</v>
      </c>
    </row>
    <row r="383" s="2" customFormat="1" ht="33" customHeight="1">
      <c r="A383" s="39"/>
      <c r="B383" s="40"/>
      <c r="C383" s="219" t="s">
        <v>631</v>
      </c>
      <c r="D383" s="219" t="s">
        <v>120</v>
      </c>
      <c r="E383" s="220" t="s">
        <v>632</v>
      </c>
      <c r="F383" s="221" t="s">
        <v>633</v>
      </c>
      <c r="G383" s="222" t="s">
        <v>306</v>
      </c>
      <c r="H383" s="223">
        <v>5.7249999999999996</v>
      </c>
      <c r="I383" s="224"/>
      <c r="J383" s="225">
        <f>ROUND(I383*H383,2)</f>
        <v>0</v>
      </c>
      <c r="K383" s="221" t="s">
        <v>219</v>
      </c>
      <c r="L383" s="45"/>
      <c r="M383" s="226" t="s">
        <v>19</v>
      </c>
      <c r="N383" s="227" t="s">
        <v>47</v>
      </c>
      <c r="O383" s="85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136</v>
      </c>
      <c r="AT383" s="230" t="s">
        <v>120</v>
      </c>
      <c r="AU383" s="230" t="s">
        <v>86</v>
      </c>
      <c r="AY383" s="18" t="s">
        <v>117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84</v>
      </c>
      <c r="BK383" s="231">
        <f>ROUND(I383*H383,2)</f>
        <v>0</v>
      </c>
      <c r="BL383" s="18" t="s">
        <v>136</v>
      </c>
      <c r="BM383" s="230" t="s">
        <v>634</v>
      </c>
    </row>
    <row r="384" s="12" customFormat="1" ht="25.92" customHeight="1">
      <c r="A384" s="12"/>
      <c r="B384" s="203"/>
      <c r="C384" s="204"/>
      <c r="D384" s="205" t="s">
        <v>75</v>
      </c>
      <c r="E384" s="206" t="s">
        <v>635</v>
      </c>
      <c r="F384" s="206" t="s">
        <v>636</v>
      </c>
      <c r="G384" s="204"/>
      <c r="H384" s="204"/>
      <c r="I384" s="207"/>
      <c r="J384" s="208">
        <f>BK384</f>
        <v>0</v>
      </c>
      <c r="K384" s="204"/>
      <c r="L384" s="209"/>
      <c r="M384" s="210"/>
      <c r="N384" s="211"/>
      <c r="O384" s="211"/>
      <c r="P384" s="212">
        <f>P385+P394+P429</f>
        <v>0</v>
      </c>
      <c r="Q384" s="211"/>
      <c r="R384" s="212">
        <f>R385+R394+R429</f>
        <v>2.7436468000000001</v>
      </c>
      <c r="S384" s="211"/>
      <c r="T384" s="213">
        <f>T385+T394+T429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86</v>
      </c>
      <c r="AT384" s="215" t="s">
        <v>75</v>
      </c>
      <c r="AU384" s="215" t="s">
        <v>76</v>
      </c>
      <c r="AY384" s="214" t="s">
        <v>117</v>
      </c>
      <c r="BK384" s="216">
        <f>BK385+BK394+BK429</f>
        <v>0</v>
      </c>
    </row>
    <row r="385" s="12" customFormat="1" ht="22.8" customHeight="1">
      <c r="A385" s="12"/>
      <c r="B385" s="203"/>
      <c r="C385" s="204"/>
      <c r="D385" s="205" t="s">
        <v>75</v>
      </c>
      <c r="E385" s="217" t="s">
        <v>637</v>
      </c>
      <c r="F385" s="217" t="s">
        <v>638</v>
      </c>
      <c r="G385" s="204"/>
      <c r="H385" s="204"/>
      <c r="I385" s="207"/>
      <c r="J385" s="218">
        <f>BK385</f>
        <v>0</v>
      </c>
      <c r="K385" s="204"/>
      <c r="L385" s="209"/>
      <c r="M385" s="210"/>
      <c r="N385" s="211"/>
      <c r="O385" s="211"/>
      <c r="P385" s="212">
        <f>SUM(P386:P393)</f>
        <v>0</v>
      </c>
      <c r="Q385" s="211"/>
      <c r="R385" s="212">
        <f>SUM(R386:R393)</f>
        <v>0.85140000000000005</v>
      </c>
      <c r="S385" s="211"/>
      <c r="T385" s="213">
        <f>SUM(T386:T393)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4" t="s">
        <v>86</v>
      </c>
      <c r="AT385" s="215" t="s">
        <v>75</v>
      </c>
      <c r="AU385" s="215" t="s">
        <v>84</v>
      </c>
      <c r="AY385" s="214" t="s">
        <v>117</v>
      </c>
      <c r="BK385" s="216">
        <f>SUM(BK386:BK393)</f>
        <v>0</v>
      </c>
    </row>
    <row r="386" s="2" customFormat="1" ht="21.75" customHeight="1">
      <c r="A386" s="39"/>
      <c r="B386" s="40"/>
      <c r="C386" s="219" t="s">
        <v>639</v>
      </c>
      <c r="D386" s="219" t="s">
        <v>120</v>
      </c>
      <c r="E386" s="220" t="s">
        <v>640</v>
      </c>
      <c r="F386" s="221" t="s">
        <v>641</v>
      </c>
      <c r="G386" s="222" t="s">
        <v>208</v>
      </c>
      <c r="H386" s="223">
        <v>54.960000000000001</v>
      </c>
      <c r="I386" s="224"/>
      <c r="J386" s="225">
        <f>ROUND(I386*H386,2)</f>
        <v>0</v>
      </c>
      <c r="K386" s="221" t="s">
        <v>19</v>
      </c>
      <c r="L386" s="45"/>
      <c r="M386" s="226" t="s">
        <v>19</v>
      </c>
      <c r="N386" s="227" t="s">
        <v>47</v>
      </c>
      <c r="O386" s="85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256</v>
      </c>
      <c r="AT386" s="230" t="s">
        <v>120</v>
      </c>
      <c r="AU386" s="230" t="s">
        <v>86</v>
      </c>
      <c r="AY386" s="18" t="s">
        <v>117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84</v>
      </c>
      <c r="BK386" s="231">
        <f>ROUND(I386*H386,2)</f>
        <v>0</v>
      </c>
      <c r="BL386" s="18" t="s">
        <v>256</v>
      </c>
      <c r="BM386" s="230" t="s">
        <v>642</v>
      </c>
    </row>
    <row r="387" s="13" customFormat="1">
      <c r="A387" s="13"/>
      <c r="B387" s="232"/>
      <c r="C387" s="233"/>
      <c r="D387" s="234" t="s">
        <v>157</v>
      </c>
      <c r="E387" s="235" t="s">
        <v>19</v>
      </c>
      <c r="F387" s="236" t="s">
        <v>643</v>
      </c>
      <c r="G387" s="233"/>
      <c r="H387" s="235" t="s">
        <v>19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157</v>
      </c>
      <c r="AU387" s="242" t="s">
        <v>86</v>
      </c>
      <c r="AV387" s="13" t="s">
        <v>84</v>
      </c>
      <c r="AW387" s="13" t="s">
        <v>37</v>
      </c>
      <c r="AX387" s="13" t="s">
        <v>76</v>
      </c>
      <c r="AY387" s="242" t="s">
        <v>117</v>
      </c>
    </row>
    <row r="388" s="14" customFormat="1">
      <c r="A388" s="14"/>
      <c r="B388" s="243"/>
      <c r="C388" s="244"/>
      <c r="D388" s="234" t="s">
        <v>157</v>
      </c>
      <c r="E388" s="245" t="s">
        <v>19</v>
      </c>
      <c r="F388" s="246" t="s">
        <v>644</v>
      </c>
      <c r="G388" s="244"/>
      <c r="H388" s="247">
        <v>54.960000000000001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157</v>
      </c>
      <c r="AU388" s="253" t="s">
        <v>86</v>
      </c>
      <c r="AV388" s="14" t="s">
        <v>86</v>
      </c>
      <c r="AW388" s="14" t="s">
        <v>37</v>
      </c>
      <c r="AX388" s="14" t="s">
        <v>76</v>
      </c>
      <c r="AY388" s="253" t="s">
        <v>117</v>
      </c>
    </row>
    <row r="389" s="2" customFormat="1" ht="21.75" customHeight="1">
      <c r="A389" s="39"/>
      <c r="B389" s="40"/>
      <c r="C389" s="272" t="s">
        <v>645</v>
      </c>
      <c r="D389" s="272" t="s">
        <v>334</v>
      </c>
      <c r="E389" s="273" t="s">
        <v>646</v>
      </c>
      <c r="F389" s="274" t="s">
        <v>647</v>
      </c>
      <c r="G389" s="275" t="s">
        <v>235</v>
      </c>
      <c r="H389" s="276">
        <v>1.9350000000000001</v>
      </c>
      <c r="I389" s="277"/>
      <c r="J389" s="278">
        <f>ROUND(I389*H389,2)</f>
        <v>0</v>
      </c>
      <c r="K389" s="274" t="s">
        <v>124</v>
      </c>
      <c r="L389" s="279"/>
      <c r="M389" s="280" t="s">
        <v>19</v>
      </c>
      <c r="N389" s="281" t="s">
        <v>47</v>
      </c>
      <c r="O389" s="85"/>
      <c r="P389" s="228">
        <f>O389*H389</f>
        <v>0</v>
      </c>
      <c r="Q389" s="228">
        <v>0.44</v>
      </c>
      <c r="R389" s="228">
        <f>Q389*H389</f>
        <v>0.85140000000000005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377</v>
      </c>
      <c r="AT389" s="230" t="s">
        <v>334</v>
      </c>
      <c r="AU389" s="230" t="s">
        <v>86</v>
      </c>
      <c r="AY389" s="18" t="s">
        <v>117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256</v>
      </c>
      <c r="BM389" s="230" t="s">
        <v>648</v>
      </c>
    </row>
    <row r="390" s="13" customFormat="1">
      <c r="A390" s="13"/>
      <c r="B390" s="232"/>
      <c r="C390" s="233"/>
      <c r="D390" s="234" t="s">
        <v>157</v>
      </c>
      <c r="E390" s="235" t="s">
        <v>19</v>
      </c>
      <c r="F390" s="236" t="s">
        <v>643</v>
      </c>
      <c r="G390" s="233"/>
      <c r="H390" s="235" t="s">
        <v>19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157</v>
      </c>
      <c r="AU390" s="242" t="s">
        <v>86</v>
      </c>
      <c r="AV390" s="13" t="s">
        <v>84</v>
      </c>
      <c r="AW390" s="13" t="s">
        <v>37</v>
      </c>
      <c r="AX390" s="13" t="s">
        <v>76</v>
      </c>
      <c r="AY390" s="242" t="s">
        <v>117</v>
      </c>
    </row>
    <row r="391" s="14" customFormat="1">
      <c r="A391" s="14"/>
      <c r="B391" s="243"/>
      <c r="C391" s="244"/>
      <c r="D391" s="234" t="s">
        <v>157</v>
      </c>
      <c r="E391" s="245" t="s">
        <v>19</v>
      </c>
      <c r="F391" s="246" t="s">
        <v>649</v>
      </c>
      <c r="G391" s="244"/>
      <c r="H391" s="247">
        <v>1.7589999999999999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157</v>
      </c>
      <c r="AU391" s="253" t="s">
        <v>86</v>
      </c>
      <c r="AV391" s="14" t="s">
        <v>86</v>
      </c>
      <c r="AW391" s="14" t="s">
        <v>37</v>
      </c>
      <c r="AX391" s="14" t="s">
        <v>76</v>
      </c>
      <c r="AY391" s="253" t="s">
        <v>117</v>
      </c>
    </row>
    <row r="392" s="14" customFormat="1">
      <c r="A392" s="14"/>
      <c r="B392" s="243"/>
      <c r="C392" s="244"/>
      <c r="D392" s="234" t="s">
        <v>157</v>
      </c>
      <c r="E392" s="244"/>
      <c r="F392" s="246" t="s">
        <v>650</v>
      </c>
      <c r="G392" s="244"/>
      <c r="H392" s="247">
        <v>1.9350000000000001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157</v>
      </c>
      <c r="AU392" s="253" t="s">
        <v>86</v>
      </c>
      <c r="AV392" s="14" t="s">
        <v>86</v>
      </c>
      <c r="AW392" s="14" t="s">
        <v>4</v>
      </c>
      <c r="AX392" s="14" t="s">
        <v>84</v>
      </c>
      <c r="AY392" s="253" t="s">
        <v>117</v>
      </c>
    </row>
    <row r="393" s="2" customFormat="1" ht="33" customHeight="1">
      <c r="A393" s="39"/>
      <c r="B393" s="40"/>
      <c r="C393" s="219" t="s">
        <v>651</v>
      </c>
      <c r="D393" s="219" t="s">
        <v>120</v>
      </c>
      <c r="E393" s="220" t="s">
        <v>652</v>
      </c>
      <c r="F393" s="221" t="s">
        <v>653</v>
      </c>
      <c r="G393" s="222" t="s">
        <v>306</v>
      </c>
      <c r="H393" s="223">
        <v>0.85099999999999998</v>
      </c>
      <c r="I393" s="224"/>
      <c r="J393" s="225">
        <f>ROUND(I393*H393,2)</f>
        <v>0</v>
      </c>
      <c r="K393" s="221" t="s">
        <v>124</v>
      </c>
      <c r="L393" s="45"/>
      <c r="M393" s="226" t="s">
        <v>19</v>
      </c>
      <c r="N393" s="227" t="s">
        <v>47</v>
      </c>
      <c r="O393" s="85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256</v>
      </c>
      <c r="AT393" s="230" t="s">
        <v>120</v>
      </c>
      <c r="AU393" s="230" t="s">
        <v>86</v>
      </c>
      <c r="AY393" s="18" t="s">
        <v>117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84</v>
      </c>
      <c r="BK393" s="231">
        <f>ROUND(I393*H393,2)</f>
        <v>0</v>
      </c>
      <c r="BL393" s="18" t="s">
        <v>256</v>
      </c>
      <c r="BM393" s="230" t="s">
        <v>654</v>
      </c>
    </row>
    <row r="394" s="12" customFormat="1" ht="22.8" customHeight="1">
      <c r="A394" s="12"/>
      <c r="B394" s="203"/>
      <c r="C394" s="204"/>
      <c r="D394" s="205" t="s">
        <v>75</v>
      </c>
      <c r="E394" s="217" t="s">
        <v>655</v>
      </c>
      <c r="F394" s="217" t="s">
        <v>656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SUM(P395:P428)</f>
        <v>0</v>
      </c>
      <c r="Q394" s="211"/>
      <c r="R394" s="212">
        <f>SUM(R395:R428)</f>
        <v>1.8647668</v>
      </c>
      <c r="S394" s="211"/>
      <c r="T394" s="213">
        <f>SUM(T395:T428)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86</v>
      </c>
      <c r="AT394" s="215" t="s">
        <v>75</v>
      </c>
      <c r="AU394" s="215" t="s">
        <v>84</v>
      </c>
      <c r="AY394" s="214" t="s">
        <v>117</v>
      </c>
      <c r="BK394" s="216">
        <f>SUM(BK395:BK428)</f>
        <v>0</v>
      </c>
    </row>
    <row r="395" s="2" customFormat="1" ht="16.5" customHeight="1">
      <c r="A395" s="39"/>
      <c r="B395" s="40"/>
      <c r="C395" s="219" t="s">
        <v>657</v>
      </c>
      <c r="D395" s="219" t="s">
        <v>120</v>
      </c>
      <c r="E395" s="220" t="s">
        <v>658</v>
      </c>
      <c r="F395" s="221" t="s">
        <v>659</v>
      </c>
      <c r="G395" s="222" t="s">
        <v>337</v>
      </c>
      <c r="H395" s="223">
        <v>1740.9300000000001</v>
      </c>
      <c r="I395" s="224"/>
      <c r="J395" s="225">
        <f>ROUND(I395*H395,2)</f>
        <v>0</v>
      </c>
      <c r="K395" s="221" t="s">
        <v>19</v>
      </c>
      <c r="L395" s="45"/>
      <c r="M395" s="226" t="s">
        <v>19</v>
      </c>
      <c r="N395" s="227" t="s">
        <v>47</v>
      </c>
      <c r="O395" s="85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256</v>
      </c>
      <c r="AT395" s="230" t="s">
        <v>120</v>
      </c>
      <c r="AU395" s="230" t="s">
        <v>86</v>
      </c>
      <c r="AY395" s="18" t="s">
        <v>117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84</v>
      </c>
      <c r="BK395" s="231">
        <f>ROUND(I395*H395,2)</f>
        <v>0</v>
      </c>
      <c r="BL395" s="18" t="s">
        <v>256</v>
      </c>
      <c r="BM395" s="230" t="s">
        <v>660</v>
      </c>
    </row>
    <row r="396" s="13" customFormat="1">
      <c r="A396" s="13"/>
      <c r="B396" s="232"/>
      <c r="C396" s="233"/>
      <c r="D396" s="234" t="s">
        <v>157</v>
      </c>
      <c r="E396" s="235" t="s">
        <v>19</v>
      </c>
      <c r="F396" s="236" t="s">
        <v>661</v>
      </c>
      <c r="G396" s="233"/>
      <c r="H396" s="235" t="s">
        <v>19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157</v>
      </c>
      <c r="AU396" s="242" t="s">
        <v>86</v>
      </c>
      <c r="AV396" s="13" t="s">
        <v>84</v>
      </c>
      <c r="AW396" s="13" t="s">
        <v>37</v>
      </c>
      <c r="AX396" s="13" t="s">
        <v>76</v>
      </c>
      <c r="AY396" s="242" t="s">
        <v>117</v>
      </c>
    </row>
    <row r="397" s="14" customFormat="1">
      <c r="A397" s="14"/>
      <c r="B397" s="243"/>
      <c r="C397" s="244"/>
      <c r="D397" s="234" t="s">
        <v>157</v>
      </c>
      <c r="E397" s="245" t="s">
        <v>19</v>
      </c>
      <c r="F397" s="246" t="s">
        <v>662</v>
      </c>
      <c r="G397" s="244"/>
      <c r="H397" s="247">
        <v>1740.9300000000001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157</v>
      </c>
      <c r="AU397" s="253" t="s">
        <v>86</v>
      </c>
      <c r="AV397" s="14" t="s">
        <v>86</v>
      </c>
      <c r="AW397" s="14" t="s">
        <v>37</v>
      </c>
      <c r="AX397" s="14" t="s">
        <v>76</v>
      </c>
      <c r="AY397" s="253" t="s">
        <v>117</v>
      </c>
    </row>
    <row r="398" s="2" customFormat="1" ht="21.75" customHeight="1">
      <c r="A398" s="39"/>
      <c r="B398" s="40"/>
      <c r="C398" s="219" t="s">
        <v>663</v>
      </c>
      <c r="D398" s="219" t="s">
        <v>120</v>
      </c>
      <c r="E398" s="220" t="s">
        <v>664</v>
      </c>
      <c r="F398" s="221" t="s">
        <v>665</v>
      </c>
      <c r="G398" s="222" t="s">
        <v>337</v>
      </c>
      <c r="H398" s="223">
        <v>1740.9300000000001</v>
      </c>
      <c r="I398" s="224"/>
      <c r="J398" s="225">
        <f>ROUND(I398*H398,2)</f>
        <v>0</v>
      </c>
      <c r="K398" s="221" t="s">
        <v>124</v>
      </c>
      <c r="L398" s="45"/>
      <c r="M398" s="226" t="s">
        <v>19</v>
      </c>
      <c r="N398" s="227" t="s">
        <v>47</v>
      </c>
      <c r="O398" s="85"/>
      <c r="P398" s="228">
        <f>O398*H398</f>
        <v>0</v>
      </c>
      <c r="Q398" s="228">
        <v>6.0000000000000002E-05</v>
      </c>
      <c r="R398" s="228">
        <f>Q398*H398</f>
        <v>0.1044558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256</v>
      </c>
      <c r="AT398" s="230" t="s">
        <v>120</v>
      </c>
      <c r="AU398" s="230" t="s">
        <v>86</v>
      </c>
      <c r="AY398" s="18" t="s">
        <v>117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84</v>
      </c>
      <c r="BK398" s="231">
        <f>ROUND(I398*H398,2)</f>
        <v>0</v>
      </c>
      <c r="BL398" s="18" t="s">
        <v>256</v>
      </c>
      <c r="BM398" s="230" t="s">
        <v>666</v>
      </c>
    </row>
    <row r="399" s="13" customFormat="1">
      <c r="A399" s="13"/>
      <c r="B399" s="232"/>
      <c r="C399" s="233"/>
      <c r="D399" s="234" t="s">
        <v>157</v>
      </c>
      <c r="E399" s="235" t="s">
        <v>19</v>
      </c>
      <c r="F399" s="236" t="s">
        <v>661</v>
      </c>
      <c r="G399" s="233"/>
      <c r="H399" s="235" t="s">
        <v>19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157</v>
      </c>
      <c r="AU399" s="242" t="s">
        <v>86</v>
      </c>
      <c r="AV399" s="13" t="s">
        <v>84</v>
      </c>
      <c r="AW399" s="13" t="s">
        <v>37</v>
      </c>
      <c r="AX399" s="13" t="s">
        <v>76</v>
      </c>
      <c r="AY399" s="242" t="s">
        <v>117</v>
      </c>
    </row>
    <row r="400" s="14" customFormat="1">
      <c r="A400" s="14"/>
      <c r="B400" s="243"/>
      <c r="C400" s="244"/>
      <c r="D400" s="234" t="s">
        <v>157</v>
      </c>
      <c r="E400" s="245" t="s">
        <v>19</v>
      </c>
      <c r="F400" s="246" t="s">
        <v>662</v>
      </c>
      <c r="G400" s="244"/>
      <c r="H400" s="247">
        <v>1740.9300000000001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157</v>
      </c>
      <c r="AU400" s="253" t="s">
        <v>86</v>
      </c>
      <c r="AV400" s="14" t="s">
        <v>86</v>
      </c>
      <c r="AW400" s="14" t="s">
        <v>37</v>
      </c>
      <c r="AX400" s="14" t="s">
        <v>76</v>
      </c>
      <c r="AY400" s="253" t="s">
        <v>117</v>
      </c>
    </row>
    <row r="401" s="2" customFormat="1" ht="16.5" customHeight="1">
      <c r="A401" s="39"/>
      <c r="B401" s="40"/>
      <c r="C401" s="272" t="s">
        <v>667</v>
      </c>
      <c r="D401" s="272" t="s">
        <v>334</v>
      </c>
      <c r="E401" s="273" t="s">
        <v>668</v>
      </c>
      <c r="F401" s="274" t="s">
        <v>669</v>
      </c>
      <c r="G401" s="275" t="s">
        <v>218</v>
      </c>
      <c r="H401" s="276">
        <v>3.6000000000000001</v>
      </c>
      <c r="I401" s="277"/>
      <c r="J401" s="278">
        <f>ROUND(I401*H401,2)</f>
        <v>0</v>
      </c>
      <c r="K401" s="274" t="s">
        <v>19</v>
      </c>
      <c r="L401" s="279"/>
      <c r="M401" s="280" t="s">
        <v>19</v>
      </c>
      <c r="N401" s="281" t="s">
        <v>47</v>
      </c>
      <c r="O401" s="85"/>
      <c r="P401" s="228">
        <f>O401*H401</f>
        <v>0</v>
      </c>
      <c r="Q401" s="228">
        <v>0.0042100000000000002</v>
      </c>
      <c r="R401" s="228">
        <f>Q401*H401</f>
        <v>0.015156000000000001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377</v>
      </c>
      <c r="AT401" s="230" t="s">
        <v>334</v>
      </c>
      <c r="AU401" s="230" t="s">
        <v>86</v>
      </c>
      <c r="AY401" s="18" t="s">
        <v>117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256</v>
      </c>
      <c r="BM401" s="230" t="s">
        <v>670</v>
      </c>
    </row>
    <row r="402" s="13" customFormat="1">
      <c r="A402" s="13"/>
      <c r="B402" s="232"/>
      <c r="C402" s="233"/>
      <c r="D402" s="234" t="s">
        <v>157</v>
      </c>
      <c r="E402" s="235" t="s">
        <v>19</v>
      </c>
      <c r="F402" s="236" t="s">
        <v>661</v>
      </c>
      <c r="G402" s="233"/>
      <c r="H402" s="235" t="s">
        <v>19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157</v>
      </c>
      <c r="AU402" s="242" t="s">
        <v>86</v>
      </c>
      <c r="AV402" s="13" t="s">
        <v>84</v>
      </c>
      <c r="AW402" s="13" t="s">
        <v>37</v>
      </c>
      <c r="AX402" s="13" t="s">
        <v>76</v>
      </c>
      <c r="AY402" s="242" t="s">
        <v>117</v>
      </c>
    </row>
    <row r="403" s="14" customFormat="1">
      <c r="A403" s="14"/>
      <c r="B403" s="243"/>
      <c r="C403" s="244"/>
      <c r="D403" s="234" t="s">
        <v>157</v>
      </c>
      <c r="E403" s="245" t="s">
        <v>19</v>
      </c>
      <c r="F403" s="246" t="s">
        <v>671</v>
      </c>
      <c r="G403" s="244"/>
      <c r="H403" s="247">
        <v>3.6000000000000001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157</v>
      </c>
      <c r="AU403" s="253" t="s">
        <v>86</v>
      </c>
      <c r="AV403" s="14" t="s">
        <v>86</v>
      </c>
      <c r="AW403" s="14" t="s">
        <v>37</v>
      </c>
      <c r="AX403" s="14" t="s">
        <v>76</v>
      </c>
      <c r="AY403" s="253" t="s">
        <v>117</v>
      </c>
    </row>
    <row r="404" s="2" customFormat="1" ht="16.5" customHeight="1">
      <c r="A404" s="39"/>
      <c r="B404" s="40"/>
      <c r="C404" s="272" t="s">
        <v>672</v>
      </c>
      <c r="D404" s="272" t="s">
        <v>334</v>
      </c>
      <c r="E404" s="273" t="s">
        <v>673</v>
      </c>
      <c r="F404" s="274" t="s">
        <v>674</v>
      </c>
      <c r="G404" s="275" t="s">
        <v>218</v>
      </c>
      <c r="H404" s="276">
        <v>24</v>
      </c>
      <c r="I404" s="277"/>
      <c r="J404" s="278">
        <f>ROUND(I404*H404,2)</f>
        <v>0</v>
      </c>
      <c r="K404" s="274" t="s">
        <v>19</v>
      </c>
      <c r="L404" s="279"/>
      <c r="M404" s="280" t="s">
        <v>19</v>
      </c>
      <c r="N404" s="281" t="s">
        <v>47</v>
      </c>
      <c r="O404" s="85"/>
      <c r="P404" s="228">
        <f>O404*H404</f>
        <v>0</v>
      </c>
      <c r="Q404" s="228">
        <v>0.0087600000000000004</v>
      </c>
      <c r="R404" s="228">
        <f>Q404*H404</f>
        <v>0.21024000000000001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377</v>
      </c>
      <c r="AT404" s="230" t="s">
        <v>334</v>
      </c>
      <c r="AU404" s="230" t="s">
        <v>86</v>
      </c>
      <c r="AY404" s="18" t="s">
        <v>117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84</v>
      </c>
      <c r="BK404" s="231">
        <f>ROUND(I404*H404,2)</f>
        <v>0</v>
      </c>
      <c r="BL404" s="18" t="s">
        <v>256</v>
      </c>
      <c r="BM404" s="230" t="s">
        <v>675</v>
      </c>
    </row>
    <row r="405" s="13" customFormat="1">
      <c r="A405" s="13"/>
      <c r="B405" s="232"/>
      <c r="C405" s="233"/>
      <c r="D405" s="234" t="s">
        <v>157</v>
      </c>
      <c r="E405" s="235" t="s">
        <v>19</v>
      </c>
      <c r="F405" s="236" t="s">
        <v>661</v>
      </c>
      <c r="G405" s="233"/>
      <c r="H405" s="235" t="s">
        <v>19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157</v>
      </c>
      <c r="AU405" s="242" t="s">
        <v>86</v>
      </c>
      <c r="AV405" s="13" t="s">
        <v>84</v>
      </c>
      <c r="AW405" s="13" t="s">
        <v>37</v>
      </c>
      <c r="AX405" s="13" t="s">
        <v>76</v>
      </c>
      <c r="AY405" s="242" t="s">
        <v>117</v>
      </c>
    </row>
    <row r="406" s="14" customFormat="1">
      <c r="A406" s="14"/>
      <c r="B406" s="243"/>
      <c r="C406" s="244"/>
      <c r="D406" s="234" t="s">
        <v>157</v>
      </c>
      <c r="E406" s="245" t="s">
        <v>19</v>
      </c>
      <c r="F406" s="246" t="s">
        <v>327</v>
      </c>
      <c r="G406" s="244"/>
      <c r="H406" s="247">
        <v>24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157</v>
      </c>
      <c r="AU406" s="253" t="s">
        <v>86</v>
      </c>
      <c r="AV406" s="14" t="s">
        <v>86</v>
      </c>
      <c r="AW406" s="14" t="s">
        <v>37</v>
      </c>
      <c r="AX406" s="14" t="s">
        <v>76</v>
      </c>
      <c r="AY406" s="253" t="s">
        <v>117</v>
      </c>
    </row>
    <row r="407" s="2" customFormat="1" ht="16.5" customHeight="1">
      <c r="A407" s="39"/>
      <c r="B407" s="40"/>
      <c r="C407" s="272" t="s">
        <v>676</v>
      </c>
      <c r="D407" s="272" t="s">
        <v>334</v>
      </c>
      <c r="E407" s="273" t="s">
        <v>677</v>
      </c>
      <c r="F407" s="274" t="s">
        <v>678</v>
      </c>
      <c r="G407" s="275" t="s">
        <v>218</v>
      </c>
      <c r="H407" s="276">
        <v>153.40000000000001</v>
      </c>
      <c r="I407" s="277"/>
      <c r="J407" s="278">
        <f>ROUND(I407*H407,2)</f>
        <v>0</v>
      </c>
      <c r="K407" s="274" t="s">
        <v>19</v>
      </c>
      <c r="L407" s="279"/>
      <c r="M407" s="280" t="s">
        <v>19</v>
      </c>
      <c r="N407" s="281" t="s">
        <v>47</v>
      </c>
      <c r="O407" s="85"/>
      <c r="P407" s="228">
        <f>O407*H407</f>
        <v>0</v>
      </c>
      <c r="Q407" s="228">
        <v>0.0057499999999999999</v>
      </c>
      <c r="R407" s="228">
        <f>Q407*H407</f>
        <v>0.88205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377</v>
      </c>
      <c r="AT407" s="230" t="s">
        <v>334</v>
      </c>
      <c r="AU407" s="230" t="s">
        <v>86</v>
      </c>
      <c r="AY407" s="18" t="s">
        <v>117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84</v>
      </c>
      <c r="BK407" s="231">
        <f>ROUND(I407*H407,2)</f>
        <v>0</v>
      </c>
      <c r="BL407" s="18" t="s">
        <v>256</v>
      </c>
      <c r="BM407" s="230" t="s">
        <v>679</v>
      </c>
    </row>
    <row r="408" s="13" customFormat="1">
      <c r="A408" s="13"/>
      <c r="B408" s="232"/>
      <c r="C408" s="233"/>
      <c r="D408" s="234" t="s">
        <v>157</v>
      </c>
      <c r="E408" s="235" t="s">
        <v>19</v>
      </c>
      <c r="F408" s="236" t="s">
        <v>661</v>
      </c>
      <c r="G408" s="233"/>
      <c r="H408" s="235" t="s">
        <v>19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157</v>
      </c>
      <c r="AU408" s="242" t="s">
        <v>86</v>
      </c>
      <c r="AV408" s="13" t="s">
        <v>84</v>
      </c>
      <c r="AW408" s="13" t="s">
        <v>37</v>
      </c>
      <c r="AX408" s="13" t="s">
        <v>76</v>
      </c>
      <c r="AY408" s="242" t="s">
        <v>117</v>
      </c>
    </row>
    <row r="409" s="14" customFormat="1">
      <c r="A409" s="14"/>
      <c r="B409" s="243"/>
      <c r="C409" s="244"/>
      <c r="D409" s="234" t="s">
        <v>157</v>
      </c>
      <c r="E409" s="245" t="s">
        <v>19</v>
      </c>
      <c r="F409" s="246" t="s">
        <v>680</v>
      </c>
      <c r="G409" s="244"/>
      <c r="H409" s="247">
        <v>153.40000000000001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157</v>
      </c>
      <c r="AU409" s="253" t="s">
        <v>86</v>
      </c>
      <c r="AV409" s="14" t="s">
        <v>86</v>
      </c>
      <c r="AW409" s="14" t="s">
        <v>37</v>
      </c>
      <c r="AX409" s="14" t="s">
        <v>76</v>
      </c>
      <c r="AY409" s="253" t="s">
        <v>117</v>
      </c>
    </row>
    <row r="410" s="2" customFormat="1" ht="16.5" customHeight="1">
      <c r="A410" s="39"/>
      <c r="B410" s="40"/>
      <c r="C410" s="272" t="s">
        <v>681</v>
      </c>
      <c r="D410" s="272" t="s">
        <v>334</v>
      </c>
      <c r="E410" s="273" t="s">
        <v>682</v>
      </c>
      <c r="F410" s="274" t="s">
        <v>683</v>
      </c>
      <c r="G410" s="275" t="s">
        <v>218</v>
      </c>
      <c r="H410" s="276">
        <v>56.5</v>
      </c>
      <c r="I410" s="277"/>
      <c r="J410" s="278">
        <f>ROUND(I410*H410,2)</f>
        <v>0</v>
      </c>
      <c r="K410" s="274" t="s">
        <v>19</v>
      </c>
      <c r="L410" s="279"/>
      <c r="M410" s="280" t="s">
        <v>19</v>
      </c>
      <c r="N410" s="281" t="s">
        <v>47</v>
      </c>
      <c r="O410" s="85"/>
      <c r="P410" s="228">
        <f>O410*H410</f>
        <v>0</v>
      </c>
      <c r="Q410" s="228">
        <v>0.0042100000000000002</v>
      </c>
      <c r="R410" s="228">
        <f>Q410*H410</f>
        <v>0.23786500000000002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377</v>
      </c>
      <c r="AT410" s="230" t="s">
        <v>334</v>
      </c>
      <c r="AU410" s="230" t="s">
        <v>86</v>
      </c>
      <c r="AY410" s="18" t="s">
        <v>117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84</v>
      </c>
      <c r="BK410" s="231">
        <f>ROUND(I410*H410,2)</f>
        <v>0</v>
      </c>
      <c r="BL410" s="18" t="s">
        <v>256</v>
      </c>
      <c r="BM410" s="230" t="s">
        <v>684</v>
      </c>
    </row>
    <row r="411" s="13" customFormat="1">
      <c r="A411" s="13"/>
      <c r="B411" s="232"/>
      <c r="C411" s="233"/>
      <c r="D411" s="234" t="s">
        <v>157</v>
      </c>
      <c r="E411" s="235" t="s">
        <v>19</v>
      </c>
      <c r="F411" s="236" t="s">
        <v>661</v>
      </c>
      <c r="G411" s="233"/>
      <c r="H411" s="235" t="s">
        <v>19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157</v>
      </c>
      <c r="AU411" s="242" t="s">
        <v>86</v>
      </c>
      <c r="AV411" s="13" t="s">
        <v>84</v>
      </c>
      <c r="AW411" s="13" t="s">
        <v>37</v>
      </c>
      <c r="AX411" s="13" t="s">
        <v>76</v>
      </c>
      <c r="AY411" s="242" t="s">
        <v>117</v>
      </c>
    </row>
    <row r="412" s="14" customFormat="1">
      <c r="A412" s="14"/>
      <c r="B412" s="243"/>
      <c r="C412" s="244"/>
      <c r="D412" s="234" t="s">
        <v>157</v>
      </c>
      <c r="E412" s="245" t="s">
        <v>19</v>
      </c>
      <c r="F412" s="246" t="s">
        <v>685</v>
      </c>
      <c r="G412" s="244"/>
      <c r="H412" s="247">
        <v>56.5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157</v>
      </c>
      <c r="AU412" s="253" t="s">
        <v>86</v>
      </c>
      <c r="AV412" s="14" t="s">
        <v>86</v>
      </c>
      <c r="AW412" s="14" t="s">
        <v>37</v>
      </c>
      <c r="AX412" s="14" t="s">
        <v>76</v>
      </c>
      <c r="AY412" s="253" t="s">
        <v>117</v>
      </c>
    </row>
    <row r="413" s="2" customFormat="1" ht="16.5" customHeight="1">
      <c r="A413" s="39"/>
      <c r="B413" s="40"/>
      <c r="C413" s="272" t="s">
        <v>686</v>
      </c>
      <c r="D413" s="272" t="s">
        <v>334</v>
      </c>
      <c r="E413" s="273" t="s">
        <v>687</v>
      </c>
      <c r="F413" s="274" t="s">
        <v>688</v>
      </c>
      <c r="G413" s="275" t="s">
        <v>306</v>
      </c>
      <c r="H413" s="276">
        <v>0.27600000000000002</v>
      </c>
      <c r="I413" s="277"/>
      <c r="J413" s="278">
        <f>ROUND(I413*H413,2)</f>
        <v>0</v>
      </c>
      <c r="K413" s="274" t="s">
        <v>124</v>
      </c>
      <c r="L413" s="279"/>
      <c r="M413" s="280" t="s">
        <v>19</v>
      </c>
      <c r="N413" s="281" t="s">
        <v>47</v>
      </c>
      <c r="O413" s="85"/>
      <c r="P413" s="228">
        <f>O413*H413</f>
        <v>0</v>
      </c>
      <c r="Q413" s="228">
        <v>1</v>
      </c>
      <c r="R413" s="228">
        <f>Q413*H413</f>
        <v>0.27600000000000002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377</v>
      </c>
      <c r="AT413" s="230" t="s">
        <v>334</v>
      </c>
      <c r="AU413" s="230" t="s">
        <v>86</v>
      </c>
      <c r="AY413" s="18" t="s">
        <v>117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0</v>
      </c>
      <c r="BL413" s="18" t="s">
        <v>256</v>
      </c>
      <c r="BM413" s="230" t="s">
        <v>689</v>
      </c>
    </row>
    <row r="414" s="13" customFormat="1">
      <c r="A414" s="13"/>
      <c r="B414" s="232"/>
      <c r="C414" s="233"/>
      <c r="D414" s="234" t="s">
        <v>157</v>
      </c>
      <c r="E414" s="235" t="s">
        <v>19</v>
      </c>
      <c r="F414" s="236" t="s">
        <v>661</v>
      </c>
      <c r="G414" s="233"/>
      <c r="H414" s="235" t="s">
        <v>19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157</v>
      </c>
      <c r="AU414" s="242" t="s">
        <v>86</v>
      </c>
      <c r="AV414" s="13" t="s">
        <v>84</v>
      </c>
      <c r="AW414" s="13" t="s">
        <v>37</v>
      </c>
      <c r="AX414" s="13" t="s">
        <v>76</v>
      </c>
      <c r="AY414" s="242" t="s">
        <v>117</v>
      </c>
    </row>
    <row r="415" s="14" customFormat="1">
      <c r="A415" s="14"/>
      <c r="B415" s="243"/>
      <c r="C415" s="244"/>
      <c r="D415" s="234" t="s">
        <v>157</v>
      </c>
      <c r="E415" s="245" t="s">
        <v>19</v>
      </c>
      <c r="F415" s="246" t="s">
        <v>690</v>
      </c>
      <c r="G415" s="244"/>
      <c r="H415" s="247">
        <v>0.25700000000000001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157</v>
      </c>
      <c r="AU415" s="253" t="s">
        <v>86</v>
      </c>
      <c r="AV415" s="14" t="s">
        <v>86</v>
      </c>
      <c r="AW415" s="14" t="s">
        <v>37</v>
      </c>
      <c r="AX415" s="14" t="s">
        <v>76</v>
      </c>
      <c r="AY415" s="253" t="s">
        <v>117</v>
      </c>
    </row>
    <row r="416" s="14" customFormat="1">
      <c r="A416" s="14"/>
      <c r="B416" s="243"/>
      <c r="C416" s="244"/>
      <c r="D416" s="234" t="s">
        <v>157</v>
      </c>
      <c r="E416" s="245" t="s">
        <v>19</v>
      </c>
      <c r="F416" s="246" t="s">
        <v>691</v>
      </c>
      <c r="G416" s="244"/>
      <c r="H416" s="247">
        <v>0.019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157</v>
      </c>
      <c r="AU416" s="253" t="s">
        <v>86</v>
      </c>
      <c r="AV416" s="14" t="s">
        <v>86</v>
      </c>
      <c r="AW416" s="14" t="s">
        <v>37</v>
      </c>
      <c r="AX416" s="14" t="s">
        <v>76</v>
      </c>
      <c r="AY416" s="253" t="s">
        <v>117</v>
      </c>
    </row>
    <row r="417" s="2" customFormat="1" ht="16.5" customHeight="1">
      <c r="A417" s="39"/>
      <c r="B417" s="40"/>
      <c r="C417" s="272" t="s">
        <v>692</v>
      </c>
      <c r="D417" s="272" t="s">
        <v>334</v>
      </c>
      <c r="E417" s="273" t="s">
        <v>693</v>
      </c>
      <c r="F417" s="274" t="s">
        <v>694</v>
      </c>
      <c r="G417" s="275" t="s">
        <v>306</v>
      </c>
      <c r="H417" s="276">
        <v>0.01</v>
      </c>
      <c r="I417" s="277"/>
      <c r="J417" s="278">
        <f>ROUND(I417*H417,2)</f>
        <v>0</v>
      </c>
      <c r="K417" s="274" t="s">
        <v>124</v>
      </c>
      <c r="L417" s="279"/>
      <c r="M417" s="280" t="s">
        <v>19</v>
      </c>
      <c r="N417" s="281" t="s">
        <v>47</v>
      </c>
      <c r="O417" s="85"/>
      <c r="P417" s="228">
        <f>O417*H417</f>
        <v>0</v>
      </c>
      <c r="Q417" s="228">
        <v>1</v>
      </c>
      <c r="R417" s="228">
        <f>Q417*H417</f>
        <v>0.01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377</v>
      </c>
      <c r="AT417" s="230" t="s">
        <v>334</v>
      </c>
      <c r="AU417" s="230" t="s">
        <v>86</v>
      </c>
      <c r="AY417" s="18" t="s">
        <v>117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84</v>
      </c>
      <c r="BK417" s="231">
        <f>ROUND(I417*H417,2)</f>
        <v>0</v>
      </c>
      <c r="BL417" s="18" t="s">
        <v>256</v>
      </c>
      <c r="BM417" s="230" t="s">
        <v>695</v>
      </c>
    </row>
    <row r="418" s="13" customFormat="1">
      <c r="A418" s="13"/>
      <c r="B418" s="232"/>
      <c r="C418" s="233"/>
      <c r="D418" s="234" t="s">
        <v>157</v>
      </c>
      <c r="E418" s="235" t="s">
        <v>19</v>
      </c>
      <c r="F418" s="236" t="s">
        <v>661</v>
      </c>
      <c r="G418" s="233"/>
      <c r="H418" s="235" t="s">
        <v>19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157</v>
      </c>
      <c r="AU418" s="242" t="s">
        <v>86</v>
      </c>
      <c r="AV418" s="13" t="s">
        <v>84</v>
      </c>
      <c r="AW418" s="13" t="s">
        <v>37</v>
      </c>
      <c r="AX418" s="13" t="s">
        <v>76</v>
      </c>
      <c r="AY418" s="242" t="s">
        <v>117</v>
      </c>
    </row>
    <row r="419" s="14" customFormat="1">
      <c r="A419" s="14"/>
      <c r="B419" s="243"/>
      <c r="C419" s="244"/>
      <c r="D419" s="234" t="s">
        <v>157</v>
      </c>
      <c r="E419" s="245" t="s">
        <v>19</v>
      </c>
      <c r="F419" s="246" t="s">
        <v>696</v>
      </c>
      <c r="G419" s="244"/>
      <c r="H419" s="247">
        <v>0.01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157</v>
      </c>
      <c r="AU419" s="253" t="s">
        <v>86</v>
      </c>
      <c r="AV419" s="14" t="s">
        <v>86</v>
      </c>
      <c r="AW419" s="14" t="s">
        <v>37</v>
      </c>
      <c r="AX419" s="14" t="s">
        <v>76</v>
      </c>
      <c r="AY419" s="253" t="s">
        <v>117</v>
      </c>
    </row>
    <row r="420" s="2" customFormat="1" ht="16.5" customHeight="1">
      <c r="A420" s="39"/>
      <c r="B420" s="40"/>
      <c r="C420" s="272" t="s">
        <v>697</v>
      </c>
      <c r="D420" s="272" t="s">
        <v>334</v>
      </c>
      <c r="E420" s="273" t="s">
        <v>698</v>
      </c>
      <c r="F420" s="274" t="s">
        <v>699</v>
      </c>
      <c r="G420" s="275" t="s">
        <v>337</v>
      </c>
      <c r="H420" s="276">
        <v>129</v>
      </c>
      <c r="I420" s="277"/>
      <c r="J420" s="278">
        <f>ROUND(I420*H420,2)</f>
        <v>0</v>
      </c>
      <c r="K420" s="274" t="s">
        <v>19</v>
      </c>
      <c r="L420" s="279"/>
      <c r="M420" s="280" t="s">
        <v>19</v>
      </c>
      <c r="N420" s="281" t="s">
        <v>47</v>
      </c>
      <c r="O420" s="85"/>
      <c r="P420" s="228">
        <f>O420*H420</f>
        <v>0</v>
      </c>
      <c r="Q420" s="228">
        <v>0.001</v>
      </c>
      <c r="R420" s="228">
        <f>Q420*H420</f>
        <v>0.129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377</v>
      </c>
      <c r="AT420" s="230" t="s">
        <v>334</v>
      </c>
      <c r="AU420" s="230" t="s">
        <v>86</v>
      </c>
      <c r="AY420" s="18" t="s">
        <v>117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84</v>
      </c>
      <c r="BK420" s="231">
        <f>ROUND(I420*H420,2)</f>
        <v>0</v>
      </c>
      <c r="BL420" s="18" t="s">
        <v>256</v>
      </c>
      <c r="BM420" s="230" t="s">
        <v>700</v>
      </c>
    </row>
    <row r="421" s="13" customFormat="1">
      <c r="A421" s="13"/>
      <c r="B421" s="232"/>
      <c r="C421" s="233"/>
      <c r="D421" s="234" t="s">
        <v>157</v>
      </c>
      <c r="E421" s="235" t="s">
        <v>19</v>
      </c>
      <c r="F421" s="236" t="s">
        <v>661</v>
      </c>
      <c r="G421" s="233"/>
      <c r="H421" s="235" t="s">
        <v>19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157</v>
      </c>
      <c r="AU421" s="242" t="s">
        <v>86</v>
      </c>
      <c r="AV421" s="13" t="s">
        <v>84</v>
      </c>
      <c r="AW421" s="13" t="s">
        <v>37</v>
      </c>
      <c r="AX421" s="13" t="s">
        <v>76</v>
      </c>
      <c r="AY421" s="242" t="s">
        <v>117</v>
      </c>
    </row>
    <row r="422" s="14" customFormat="1">
      <c r="A422" s="14"/>
      <c r="B422" s="243"/>
      <c r="C422" s="244"/>
      <c r="D422" s="234" t="s">
        <v>157</v>
      </c>
      <c r="E422" s="245" t="s">
        <v>19</v>
      </c>
      <c r="F422" s="246" t="s">
        <v>701</v>
      </c>
      <c r="G422" s="244"/>
      <c r="H422" s="247">
        <v>129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157</v>
      </c>
      <c r="AU422" s="253" t="s">
        <v>86</v>
      </c>
      <c r="AV422" s="14" t="s">
        <v>86</v>
      </c>
      <c r="AW422" s="14" t="s">
        <v>37</v>
      </c>
      <c r="AX422" s="14" t="s">
        <v>76</v>
      </c>
      <c r="AY422" s="253" t="s">
        <v>117</v>
      </c>
    </row>
    <row r="423" s="2" customFormat="1" ht="33" customHeight="1">
      <c r="A423" s="39"/>
      <c r="B423" s="40"/>
      <c r="C423" s="219" t="s">
        <v>556</v>
      </c>
      <c r="D423" s="219" t="s">
        <v>120</v>
      </c>
      <c r="E423" s="220" t="s">
        <v>702</v>
      </c>
      <c r="F423" s="221" t="s">
        <v>703</v>
      </c>
      <c r="G423" s="222" t="s">
        <v>208</v>
      </c>
      <c r="H423" s="223">
        <v>333.19999999999999</v>
      </c>
      <c r="I423" s="224"/>
      <c r="J423" s="225">
        <f>ROUND(I423*H423,2)</f>
        <v>0</v>
      </c>
      <c r="K423" s="221" t="s">
        <v>19</v>
      </c>
      <c r="L423" s="45"/>
      <c r="M423" s="226" t="s">
        <v>19</v>
      </c>
      <c r="N423" s="227" t="s">
        <v>47</v>
      </c>
      <c r="O423" s="85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256</v>
      </c>
      <c r="AT423" s="230" t="s">
        <v>120</v>
      </c>
      <c r="AU423" s="230" t="s">
        <v>86</v>
      </c>
      <c r="AY423" s="18" t="s">
        <v>117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84</v>
      </c>
      <c r="BK423" s="231">
        <f>ROUND(I423*H423,2)</f>
        <v>0</v>
      </c>
      <c r="BL423" s="18" t="s">
        <v>256</v>
      </c>
      <c r="BM423" s="230" t="s">
        <v>704</v>
      </c>
    </row>
    <row r="424" s="14" customFormat="1">
      <c r="A424" s="14"/>
      <c r="B424" s="243"/>
      <c r="C424" s="244"/>
      <c r="D424" s="234" t="s">
        <v>157</v>
      </c>
      <c r="E424" s="245" t="s">
        <v>19</v>
      </c>
      <c r="F424" s="246" t="s">
        <v>705</v>
      </c>
      <c r="G424" s="244"/>
      <c r="H424" s="247">
        <v>333.19999999999999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157</v>
      </c>
      <c r="AU424" s="253" t="s">
        <v>86</v>
      </c>
      <c r="AV424" s="14" t="s">
        <v>86</v>
      </c>
      <c r="AW424" s="14" t="s">
        <v>37</v>
      </c>
      <c r="AX424" s="14" t="s">
        <v>76</v>
      </c>
      <c r="AY424" s="253" t="s">
        <v>117</v>
      </c>
    </row>
    <row r="425" s="2" customFormat="1" ht="21.75" customHeight="1">
      <c r="A425" s="39"/>
      <c r="B425" s="40"/>
      <c r="C425" s="219" t="s">
        <v>706</v>
      </c>
      <c r="D425" s="219" t="s">
        <v>120</v>
      </c>
      <c r="E425" s="220" t="s">
        <v>707</v>
      </c>
      <c r="F425" s="221" t="s">
        <v>708</v>
      </c>
      <c r="G425" s="222" t="s">
        <v>537</v>
      </c>
      <c r="H425" s="223">
        <v>1</v>
      </c>
      <c r="I425" s="224"/>
      <c r="J425" s="225">
        <f>ROUND(I425*H425,2)</f>
        <v>0</v>
      </c>
      <c r="K425" s="221" t="s">
        <v>19</v>
      </c>
      <c r="L425" s="45"/>
      <c r="M425" s="226" t="s">
        <v>19</v>
      </c>
      <c r="N425" s="227" t="s">
        <v>47</v>
      </c>
      <c r="O425" s="85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256</v>
      </c>
      <c r="AT425" s="230" t="s">
        <v>120</v>
      </c>
      <c r="AU425" s="230" t="s">
        <v>86</v>
      </c>
      <c r="AY425" s="18" t="s">
        <v>117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84</v>
      </c>
      <c r="BK425" s="231">
        <f>ROUND(I425*H425,2)</f>
        <v>0</v>
      </c>
      <c r="BL425" s="18" t="s">
        <v>256</v>
      </c>
      <c r="BM425" s="230" t="s">
        <v>709</v>
      </c>
    </row>
    <row r="426" s="2" customFormat="1" ht="21.75" customHeight="1">
      <c r="A426" s="39"/>
      <c r="B426" s="40"/>
      <c r="C426" s="219" t="s">
        <v>596</v>
      </c>
      <c r="D426" s="219" t="s">
        <v>120</v>
      </c>
      <c r="E426" s="220" t="s">
        <v>710</v>
      </c>
      <c r="F426" s="221" t="s">
        <v>711</v>
      </c>
      <c r="G426" s="222" t="s">
        <v>537</v>
      </c>
      <c r="H426" s="223">
        <v>1</v>
      </c>
      <c r="I426" s="224"/>
      <c r="J426" s="225">
        <f>ROUND(I426*H426,2)</f>
        <v>0</v>
      </c>
      <c r="K426" s="221" t="s">
        <v>19</v>
      </c>
      <c r="L426" s="45"/>
      <c r="M426" s="226" t="s">
        <v>19</v>
      </c>
      <c r="N426" s="227" t="s">
        <v>47</v>
      </c>
      <c r="O426" s="85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256</v>
      </c>
      <c r="AT426" s="230" t="s">
        <v>120</v>
      </c>
      <c r="AU426" s="230" t="s">
        <v>86</v>
      </c>
      <c r="AY426" s="18" t="s">
        <v>117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84</v>
      </c>
      <c r="BK426" s="231">
        <f>ROUND(I426*H426,2)</f>
        <v>0</v>
      </c>
      <c r="BL426" s="18" t="s">
        <v>256</v>
      </c>
      <c r="BM426" s="230" t="s">
        <v>712</v>
      </c>
    </row>
    <row r="427" s="2" customFormat="1" ht="21.75" customHeight="1">
      <c r="A427" s="39"/>
      <c r="B427" s="40"/>
      <c r="C427" s="219" t="s">
        <v>713</v>
      </c>
      <c r="D427" s="219" t="s">
        <v>120</v>
      </c>
      <c r="E427" s="220" t="s">
        <v>714</v>
      </c>
      <c r="F427" s="221" t="s">
        <v>715</v>
      </c>
      <c r="G427" s="222" t="s">
        <v>537</v>
      </c>
      <c r="H427" s="223">
        <v>1</v>
      </c>
      <c r="I427" s="224"/>
      <c r="J427" s="225">
        <f>ROUND(I427*H427,2)</f>
        <v>0</v>
      </c>
      <c r="K427" s="221" t="s">
        <v>19</v>
      </c>
      <c r="L427" s="45"/>
      <c r="M427" s="226" t="s">
        <v>19</v>
      </c>
      <c r="N427" s="227" t="s">
        <v>47</v>
      </c>
      <c r="O427" s="85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256</v>
      </c>
      <c r="AT427" s="230" t="s">
        <v>120</v>
      </c>
      <c r="AU427" s="230" t="s">
        <v>86</v>
      </c>
      <c r="AY427" s="18" t="s">
        <v>117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256</v>
      </c>
      <c r="BM427" s="230" t="s">
        <v>716</v>
      </c>
    </row>
    <row r="428" s="2" customFormat="1" ht="33" customHeight="1">
      <c r="A428" s="39"/>
      <c r="B428" s="40"/>
      <c r="C428" s="219" t="s">
        <v>717</v>
      </c>
      <c r="D428" s="219" t="s">
        <v>120</v>
      </c>
      <c r="E428" s="220" t="s">
        <v>718</v>
      </c>
      <c r="F428" s="221" t="s">
        <v>719</v>
      </c>
      <c r="G428" s="222" t="s">
        <v>306</v>
      </c>
      <c r="H428" s="223">
        <v>1.865</v>
      </c>
      <c r="I428" s="224"/>
      <c r="J428" s="225">
        <f>ROUND(I428*H428,2)</f>
        <v>0</v>
      </c>
      <c r="K428" s="221" t="s">
        <v>124</v>
      </c>
      <c r="L428" s="45"/>
      <c r="M428" s="226" t="s">
        <v>19</v>
      </c>
      <c r="N428" s="227" t="s">
        <v>47</v>
      </c>
      <c r="O428" s="85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256</v>
      </c>
      <c r="AT428" s="230" t="s">
        <v>120</v>
      </c>
      <c r="AU428" s="230" t="s">
        <v>86</v>
      </c>
      <c r="AY428" s="18" t="s">
        <v>117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84</v>
      </c>
      <c r="BK428" s="231">
        <f>ROUND(I428*H428,2)</f>
        <v>0</v>
      </c>
      <c r="BL428" s="18" t="s">
        <v>256</v>
      </c>
      <c r="BM428" s="230" t="s">
        <v>720</v>
      </c>
    </row>
    <row r="429" s="12" customFormat="1" ht="22.8" customHeight="1">
      <c r="A429" s="12"/>
      <c r="B429" s="203"/>
      <c r="C429" s="204"/>
      <c r="D429" s="205" t="s">
        <v>75</v>
      </c>
      <c r="E429" s="217" t="s">
        <v>721</v>
      </c>
      <c r="F429" s="217" t="s">
        <v>722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SUM(P430:P432)</f>
        <v>0</v>
      </c>
      <c r="Q429" s="211"/>
      <c r="R429" s="212">
        <f>SUM(R430:R432)</f>
        <v>0.027480000000000001</v>
      </c>
      <c r="S429" s="211"/>
      <c r="T429" s="213">
        <f>SUM(T430:T432)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86</v>
      </c>
      <c r="AT429" s="215" t="s">
        <v>75</v>
      </c>
      <c r="AU429" s="215" t="s">
        <v>84</v>
      </c>
      <c r="AY429" s="214" t="s">
        <v>117</v>
      </c>
      <c r="BK429" s="216">
        <f>SUM(BK430:BK432)</f>
        <v>0</v>
      </c>
    </row>
    <row r="430" s="2" customFormat="1" ht="21.75" customHeight="1">
      <c r="A430" s="39"/>
      <c r="B430" s="40"/>
      <c r="C430" s="219" t="s">
        <v>723</v>
      </c>
      <c r="D430" s="219" t="s">
        <v>120</v>
      </c>
      <c r="E430" s="220" t="s">
        <v>724</v>
      </c>
      <c r="F430" s="221" t="s">
        <v>725</v>
      </c>
      <c r="G430" s="222" t="s">
        <v>208</v>
      </c>
      <c r="H430" s="223">
        <v>109.92</v>
      </c>
      <c r="I430" s="224"/>
      <c r="J430" s="225">
        <f>ROUND(I430*H430,2)</f>
        <v>0</v>
      </c>
      <c r="K430" s="221" t="s">
        <v>124</v>
      </c>
      <c r="L430" s="45"/>
      <c r="M430" s="226" t="s">
        <v>19</v>
      </c>
      <c r="N430" s="227" t="s">
        <v>47</v>
      </c>
      <c r="O430" s="85"/>
      <c r="P430" s="228">
        <f>O430*H430</f>
        <v>0</v>
      </c>
      <c r="Q430" s="228">
        <v>0.00025000000000000001</v>
      </c>
      <c r="R430" s="228">
        <f>Q430*H430</f>
        <v>0.027480000000000001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256</v>
      </c>
      <c r="AT430" s="230" t="s">
        <v>120</v>
      </c>
      <c r="AU430" s="230" t="s">
        <v>86</v>
      </c>
      <c r="AY430" s="18" t="s">
        <v>117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84</v>
      </c>
      <c r="BK430" s="231">
        <f>ROUND(I430*H430,2)</f>
        <v>0</v>
      </c>
      <c r="BL430" s="18" t="s">
        <v>256</v>
      </c>
      <c r="BM430" s="230" t="s">
        <v>726</v>
      </c>
    </row>
    <row r="431" s="13" customFormat="1">
      <c r="A431" s="13"/>
      <c r="B431" s="232"/>
      <c r="C431" s="233"/>
      <c r="D431" s="234" t="s">
        <v>157</v>
      </c>
      <c r="E431" s="235" t="s">
        <v>19</v>
      </c>
      <c r="F431" s="236" t="s">
        <v>643</v>
      </c>
      <c r="G431" s="233"/>
      <c r="H431" s="235" t="s">
        <v>19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157</v>
      </c>
      <c r="AU431" s="242" t="s">
        <v>86</v>
      </c>
      <c r="AV431" s="13" t="s">
        <v>84</v>
      </c>
      <c r="AW431" s="13" t="s">
        <v>37</v>
      </c>
      <c r="AX431" s="13" t="s">
        <v>76</v>
      </c>
      <c r="AY431" s="242" t="s">
        <v>117</v>
      </c>
    </row>
    <row r="432" s="14" customFormat="1">
      <c r="A432" s="14"/>
      <c r="B432" s="243"/>
      <c r="C432" s="244"/>
      <c r="D432" s="234" t="s">
        <v>157</v>
      </c>
      <c r="E432" s="245" t="s">
        <v>19</v>
      </c>
      <c r="F432" s="246" t="s">
        <v>727</v>
      </c>
      <c r="G432" s="244"/>
      <c r="H432" s="247">
        <v>109.92</v>
      </c>
      <c r="I432" s="248"/>
      <c r="J432" s="244"/>
      <c r="K432" s="244"/>
      <c r="L432" s="249"/>
      <c r="M432" s="282"/>
      <c r="N432" s="283"/>
      <c r="O432" s="283"/>
      <c r="P432" s="283"/>
      <c r="Q432" s="283"/>
      <c r="R432" s="283"/>
      <c r="S432" s="283"/>
      <c r="T432" s="28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157</v>
      </c>
      <c r="AU432" s="253" t="s">
        <v>86</v>
      </c>
      <c r="AV432" s="14" t="s">
        <v>86</v>
      </c>
      <c r="AW432" s="14" t="s">
        <v>37</v>
      </c>
      <c r="AX432" s="14" t="s">
        <v>76</v>
      </c>
      <c r="AY432" s="253" t="s">
        <v>117</v>
      </c>
    </row>
    <row r="433" s="2" customFormat="1" ht="6.96" customHeight="1">
      <c r="A433" s="39"/>
      <c r="B433" s="60"/>
      <c r="C433" s="61"/>
      <c r="D433" s="61"/>
      <c r="E433" s="61"/>
      <c r="F433" s="61"/>
      <c r="G433" s="61"/>
      <c r="H433" s="61"/>
      <c r="I433" s="167"/>
      <c r="J433" s="61"/>
      <c r="K433" s="61"/>
      <c r="L433" s="45"/>
      <c r="M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</row>
  </sheetData>
  <sheetProtection sheet="1" autoFilter="0" formatColumns="0" formatRows="0" objects="1" scenarios="1" spinCount="100000" saltValue="k12GbEdBpVuvzWNGwaoMjJGDHrZ0tSWWu0cpJ2u+bkmddBig0e+48MfuTcO0y9IOby1BY8/jeWaeQ5p6eQXv3Q==" hashValue="FtbDFnPQNRuAgAlbUe8JHIZHdgExg+7uR0aOSVd8IxiYO4pyd+2ijLbO7S1na+xu2cNGjXFBleEiA+Wrm4A85g==" algorithmName="SHA-512" password="CC35"/>
  <autoFilter ref="C103:K432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728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729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730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731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732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733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734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735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736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737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738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83</v>
      </c>
      <c r="F18" s="296" t="s">
        <v>739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740</v>
      </c>
      <c r="F19" s="296" t="s">
        <v>741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742</v>
      </c>
      <c r="F20" s="296" t="s">
        <v>743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744</v>
      </c>
      <c r="F21" s="296" t="s">
        <v>82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745</v>
      </c>
      <c r="F22" s="296" t="s">
        <v>746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747</v>
      </c>
      <c r="F23" s="296" t="s">
        <v>748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749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750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751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752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753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754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755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756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757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102</v>
      </c>
      <c r="F36" s="296"/>
      <c r="G36" s="296" t="s">
        <v>758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759</v>
      </c>
      <c r="F37" s="296"/>
      <c r="G37" s="296" t="s">
        <v>760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57</v>
      </c>
      <c r="F38" s="296"/>
      <c r="G38" s="296" t="s">
        <v>761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58</v>
      </c>
      <c r="F39" s="296"/>
      <c r="G39" s="296" t="s">
        <v>762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103</v>
      </c>
      <c r="F40" s="296"/>
      <c r="G40" s="296" t="s">
        <v>763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104</v>
      </c>
      <c r="F41" s="296"/>
      <c r="G41" s="296" t="s">
        <v>764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765</v>
      </c>
      <c r="F42" s="296"/>
      <c r="G42" s="296" t="s">
        <v>766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767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768</v>
      </c>
      <c r="F44" s="296"/>
      <c r="G44" s="296" t="s">
        <v>769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106</v>
      </c>
      <c r="F45" s="296"/>
      <c r="G45" s="296" t="s">
        <v>770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771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772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773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774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775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776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777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778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779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780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781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782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783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784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785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786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787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788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789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790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791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792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793</v>
      </c>
      <c r="D76" s="314"/>
      <c r="E76" s="314"/>
      <c r="F76" s="314" t="s">
        <v>794</v>
      </c>
      <c r="G76" s="315"/>
      <c r="H76" s="314" t="s">
        <v>58</v>
      </c>
      <c r="I76" s="314" t="s">
        <v>61</v>
      </c>
      <c r="J76" s="314" t="s">
        <v>795</v>
      </c>
      <c r="K76" s="313"/>
    </row>
    <row r="77" s="1" customFormat="1" ht="17.25" customHeight="1">
      <c r="B77" s="311"/>
      <c r="C77" s="316" t="s">
        <v>796</v>
      </c>
      <c r="D77" s="316"/>
      <c r="E77" s="316"/>
      <c r="F77" s="317" t="s">
        <v>797</v>
      </c>
      <c r="G77" s="318"/>
      <c r="H77" s="316"/>
      <c r="I77" s="316"/>
      <c r="J77" s="316" t="s">
        <v>798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57</v>
      </c>
      <c r="D79" s="319"/>
      <c r="E79" s="319"/>
      <c r="F79" s="321" t="s">
        <v>799</v>
      </c>
      <c r="G79" s="320"/>
      <c r="H79" s="299" t="s">
        <v>800</v>
      </c>
      <c r="I79" s="299" t="s">
        <v>801</v>
      </c>
      <c r="J79" s="299">
        <v>20</v>
      </c>
      <c r="K79" s="313"/>
    </row>
    <row r="80" s="1" customFormat="1" ht="15" customHeight="1">
      <c r="B80" s="311"/>
      <c r="C80" s="299" t="s">
        <v>802</v>
      </c>
      <c r="D80" s="299"/>
      <c r="E80" s="299"/>
      <c r="F80" s="321" t="s">
        <v>799</v>
      </c>
      <c r="G80" s="320"/>
      <c r="H80" s="299" t="s">
        <v>803</v>
      </c>
      <c r="I80" s="299" t="s">
        <v>801</v>
      </c>
      <c r="J80" s="299">
        <v>120</v>
      </c>
      <c r="K80" s="313"/>
    </row>
    <row r="81" s="1" customFormat="1" ht="15" customHeight="1">
      <c r="B81" s="322"/>
      <c r="C81" s="299" t="s">
        <v>804</v>
      </c>
      <c r="D81" s="299"/>
      <c r="E81" s="299"/>
      <c r="F81" s="321" t="s">
        <v>805</v>
      </c>
      <c r="G81" s="320"/>
      <c r="H81" s="299" t="s">
        <v>806</v>
      </c>
      <c r="I81" s="299" t="s">
        <v>801</v>
      </c>
      <c r="J81" s="299">
        <v>50</v>
      </c>
      <c r="K81" s="313"/>
    </row>
    <row r="82" s="1" customFormat="1" ht="15" customHeight="1">
      <c r="B82" s="322"/>
      <c r="C82" s="299" t="s">
        <v>807</v>
      </c>
      <c r="D82" s="299"/>
      <c r="E82" s="299"/>
      <c r="F82" s="321" t="s">
        <v>799</v>
      </c>
      <c r="G82" s="320"/>
      <c r="H82" s="299" t="s">
        <v>808</v>
      </c>
      <c r="I82" s="299" t="s">
        <v>809</v>
      </c>
      <c r="J82" s="299"/>
      <c r="K82" s="313"/>
    </row>
    <row r="83" s="1" customFormat="1" ht="15" customHeight="1">
      <c r="B83" s="322"/>
      <c r="C83" s="323" t="s">
        <v>810</v>
      </c>
      <c r="D83" s="323"/>
      <c r="E83" s="323"/>
      <c r="F83" s="324" t="s">
        <v>805</v>
      </c>
      <c r="G83" s="323"/>
      <c r="H83" s="323" t="s">
        <v>811</v>
      </c>
      <c r="I83" s="323" t="s">
        <v>801</v>
      </c>
      <c r="J83" s="323">
        <v>15</v>
      </c>
      <c r="K83" s="313"/>
    </row>
    <row r="84" s="1" customFormat="1" ht="15" customHeight="1">
      <c r="B84" s="322"/>
      <c r="C84" s="323" t="s">
        <v>812</v>
      </c>
      <c r="D84" s="323"/>
      <c r="E84" s="323"/>
      <c r="F84" s="324" t="s">
        <v>805</v>
      </c>
      <c r="G84" s="323"/>
      <c r="H84" s="323" t="s">
        <v>813</v>
      </c>
      <c r="I84" s="323" t="s">
        <v>801</v>
      </c>
      <c r="J84" s="323">
        <v>15</v>
      </c>
      <c r="K84" s="313"/>
    </row>
    <row r="85" s="1" customFormat="1" ht="15" customHeight="1">
      <c r="B85" s="322"/>
      <c r="C85" s="323" t="s">
        <v>814</v>
      </c>
      <c r="D85" s="323"/>
      <c r="E85" s="323"/>
      <c r="F85" s="324" t="s">
        <v>805</v>
      </c>
      <c r="G85" s="323"/>
      <c r="H85" s="323" t="s">
        <v>815</v>
      </c>
      <c r="I85" s="323" t="s">
        <v>801</v>
      </c>
      <c r="J85" s="323">
        <v>20</v>
      </c>
      <c r="K85" s="313"/>
    </row>
    <row r="86" s="1" customFormat="1" ht="15" customHeight="1">
      <c r="B86" s="322"/>
      <c r="C86" s="323" t="s">
        <v>816</v>
      </c>
      <c r="D86" s="323"/>
      <c r="E86" s="323"/>
      <c r="F86" s="324" t="s">
        <v>805</v>
      </c>
      <c r="G86" s="323"/>
      <c r="H86" s="323" t="s">
        <v>817</v>
      </c>
      <c r="I86" s="323" t="s">
        <v>801</v>
      </c>
      <c r="J86" s="323">
        <v>20</v>
      </c>
      <c r="K86" s="313"/>
    </row>
    <row r="87" s="1" customFormat="1" ht="15" customHeight="1">
      <c r="B87" s="322"/>
      <c r="C87" s="299" t="s">
        <v>818</v>
      </c>
      <c r="D87" s="299"/>
      <c r="E87" s="299"/>
      <c r="F87" s="321" t="s">
        <v>805</v>
      </c>
      <c r="G87" s="320"/>
      <c r="H87" s="299" t="s">
        <v>819</v>
      </c>
      <c r="I87" s="299" t="s">
        <v>801</v>
      </c>
      <c r="J87" s="299">
        <v>50</v>
      </c>
      <c r="K87" s="313"/>
    </row>
    <row r="88" s="1" customFormat="1" ht="15" customHeight="1">
      <c r="B88" s="322"/>
      <c r="C88" s="299" t="s">
        <v>820</v>
      </c>
      <c r="D88" s="299"/>
      <c r="E88" s="299"/>
      <c r="F88" s="321" t="s">
        <v>805</v>
      </c>
      <c r="G88" s="320"/>
      <c r="H88" s="299" t="s">
        <v>821</v>
      </c>
      <c r="I88" s="299" t="s">
        <v>801</v>
      </c>
      <c r="J88" s="299">
        <v>20</v>
      </c>
      <c r="K88" s="313"/>
    </row>
    <row r="89" s="1" customFormat="1" ht="15" customHeight="1">
      <c r="B89" s="322"/>
      <c r="C89" s="299" t="s">
        <v>822</v>
      </c>
      <c r="D89" s="299"/>
      <c r="E89" s="299"/>
      <c r="F89" s="321" t="s">
        <v>805</v>
      </c>
      <c r="G89" s="320"/>
      <c r="H89" s="299" t="s">
        <v>823</v>
      </c>
      <c r="I89" s="299" t="s">
        <v>801</v>
      </c>
      <c r="J89" s="299">
        <v>20</v>
      </c>
      <c r="K89" s="313"/>
    </row>
    <row r="90" s="1" customFormat="1" ht="15" customHeight="1">
      <c r="B90" s="322"/>
      <c r="C90" s="299" t="s">
        <v>824</v>
      </c>
      <c r="D90" s="299"/>
      <c r="E90" s="299"/>
      <c r="F90" s="321" t="s">
        <v>805</v>
      </c>
      <c r="G90" s="320"/>
      <c r="H90" s="299" t="s">
        <v>825</v>
      </c>
      <c r="I90" s="299" t="s">
        <v>801</v>
      </c>
      <c r="J90" s="299">
        <v>50</v>
      </c>
      <c r="K90" s="313"/>
    </row>
    <row r="91" s="1" customFormat="1" ht="15" customHeight="1">
      <c r="B91" s="322"/>
      <c r="C91" s="299" t="s">
        <v>826</v>
      </c>
      <c r="D91" s="299"/>
      <c r="E91" s="299"/>
      <c r="F91" s="321" t="s">
        <v>805</v>
      </c>
      <c r="G91" s="320"/>
      <c r="H91" s="299" t="s">
        <v>826</v>
      </c>
      <c r="I91" s="299" t="s">
        <v>801</v>
      </c>
      <c r="J91" s="299">
        <v>50</v>
      </c>
      <c r="K91" s="313"/>
    </row>
    <row r="92" s="1" customFormat="1" ht="15" customHeight="1">
      <c r="B92" s="322"/>
      <c r="C92" s="299" t="s">
        <v>827</v>
      </c>
      <c r="D92" s="299"/>
      <c r="E92" s="299"/>
      <c r="F92" s="321" t="s">
        <v>805</v>
      </c>
      <c r="G92" s="320"/>
      <c r="H92" s="299" t="s">
        <v>828</v>
      </c>
      <c r="I92" s="299" t="s">
        <v>801</v>
      </c>
      <c r="J92" s="299">
        <v>255</v>
      </c>
      <c r="K92" s="313"/>
    </row>
    <row r="93" s="1" customFormat="1" ht="15" customHeight="1">
      <c r="B93" s="322"/>
      <c r="C93" s="299" t="s">
        <v>829</v>
      </c>
      <c r="D93" s="299"/>
      <c r="E93" s="299"/>
      <c r="F93" s="321" t="s">
        <v>799</v>
      </c>
      <c r="G93" s="320"/>
      <c r="H93" s="299" t="s">
        <v>830</v>
      </c>
      <c r="I93" s="299" t="s">
        <v>831</v>
      </c>
      <c r="J93" s="299"/>
      <c r="K93" s="313"/>
    </row>
    <row r="94" s="1" customFormat="1" ht="15" customHeight="1">
      <c r="B94" s="322"/>
      <c r="C94" s="299" t="s">
        <v>832</v>
      </c>
      <c r="D94" s="299"/>
      <c r="E94" s="299"/>
      <c r="F94" s="321" t="s">
        <v>799</v>
      </c>
      <c r="G94" s="320"/>
      <c r="H94" s="299" t="s">
        <v>833</v>
      </c>
      <c r="I94" s="299" t="s">
        <v>834</v>
      </c>
      <c r="J94" s="299"/>
      <c r="K94" s="313"/>
    </row>
    <row r="95" s="1" customFormat="1" ht="15" customHeight="1">
      <c r="B95" s="322"/>
      <c r="C95" s="299" t="s">
        <v>835</v>
      </c>
      <c r="D95" s="299"/>
      <c r="E95" s="299"/>
      <c r="F95" s="321" t="s">
        <v>799</v>
      </c>
      <c r="G95" s="320"/>
      <c r="H95" s="299" t="s">
        <v>835</v>
      </c>
      <c r="I95" s="299" t="s">
        <v>834</v>
      </c>
      <c r="J95" s="299"/>
      <c r="K95" s="313"/>
    </row>
    <row r="96" s="1" customFormat="1" ht="15" customHeight="1">
      <c r="B96" s="322"/>
      <c r="C96" s="299" t="s">
        <v>42</v>
      </c>
      <c r="D96" s="299"/>
      <c r="E96" s="299"/>
      <c r="F96" s="321" t="s">
        <v>799</v>
      </c>
      <c r="G96" s="320"/>
      <c r="H96" s="299" t="s">
        <v>836</v>
      </c>
      <c r="I96" s="299" t="s">
        <v>834</v>
      </c>
      <c r="J96" s="299"/>
      <c r="K96" s="313"/>
    </row>
    <row r="97" s="1" customFormat="1" ht="15" customHeight="1">
      <c r="B97" s="322"/>
      <c r="C97" s="299" t="s">
        <v>52</v>
      </c>
      <c r="D97" s="299"/>
      <c r="E97" s="299"/>
      <c r="F97" s="321" t="s">
        <v>799</v>
      </c>
      <c r="G97" s="320"/>
      <c r="H97" s="299" t="s">
        <v>837</v>
      </c>
      <c r="I97" s="299" t="s">
        <v>834</v>
      </c>
      <c r="J97" s="299"/>
      <c r="K97" s="313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838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793</v>
      </c>
      <c r="D103" s="314"/>
      <c r="E103" s="314"/>
      <c r="F103" s="314" t="s">
        <v>794</v>
      </c>
      <c r="G103" s="315"/>
      <c r="H103" s="314" t="s">
        <v>58</v>
      </c>
      <c r="I103" s="314" t="s">
        <v>61</v>
      </c>
      <c r="J103" s="314" t="s">
        <v>795</v>
      </c>
      <c r="K103" s="313"/>
    </row>
    <row r="104" s="1" customFormat="1" ht="17.25" customHeight="1">
      <c r="B104" s="311"/>
      <c r="C104" s="316" t="s">
        <v>796</v>
      </c>
      <c r="D104" s="316"/>
      <c r="E104" s="316"/>
      <c r="F104" s="317" t="s">
        <v>797</v>
      </c>
      <c r="G104" s="318"/>
      <c r="H104" s="316"/>
      <c r="I104" s="316"/>
      <c r="J104" s="316" t="s">
        <v>798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0"/>
      <c r="H105" s="314"/>
      <c r="I105" s="314"/>
      <c r="J105" s="314"/>
      <c r="K105" s="313"/>
    </row>
    <row r="106" s="1" customFormat="1" ht="15" customHeight="1">
      <c r="B106" s="311"/>
      <c r="C106" s="299" t="s">
        <v>57</v>
      </c>
      <c r="D106" s="319"/>
      <c r="E106" s="319"/>
      <c r="F106" s="321" t="s">
        <v>799</v>
      </c>
      <c r="G106" s="330"/>
      <c r="H106" s="299" t="s">
        <v>839</v>
      </c>
      <c r="I106" s="299" t="s">
        <v>801</v>
      </c>
      <c r="J106" s="299">
        <v>20</v>
      </c>
      <c r="K106" s="313"/>
    </row>
    <row r="107" s="1" customFormat="1" ht="15" customHeight="1">
      <c r="B107" s="311"/>
      <c r="C107" s="299" t="s">
        <v>802</v>
      </c>
      <c r="D107" s="299"/>
      <c r="E107" s="299"/>
      <c r="F107" s="321" t="s">
        <v>799</v>
      </c>
      <c r="G107" s="299"/>
      <c r="H107" s="299" t="s">
        <v>839</v>
      </c>
      <c r="I107" s="299" t="s">
        <v>801</v>
      </c>
      <c r="J107" s="299">
        <v>120</v>
      </c>
      <c r="K107" s="313"/>
    </row>
    <row r="108" s="1" customFormat="1" ht="15" customHeight="1">
      <c r="B108" s="322"/>
      <c r="C108" s="299" t="s">
        <v>804</v>
      </c>
      <c r="D108" s="299"/>
      <c r="E108" s="299"/>
      <c r="F108" s="321" t="s">
        <v>805</v>
      </c>
      <c r="G108" s="299"/>
      <c r="H108" s="299" t="s">
        <v>839</v>
      </c>
      <c r="I108" s="299" t="s">
        <v>801</v>
      </c>
      <c r="J108" s="299">
        <v>50</v>
      </c>
      <c r="K108" s="313"/>
    </row>
    <row r="109" s="1" customFormat="1" ht="15" customHeight="1">
      <c r="B109" s="322"/>
      <c r="C109" s="299" t="s">
        <v>807</v>
      </c>
      <c r="D109" s="299"/>
      <c r="E109" s="299"/>
      <c r="F109" s="321" t="s">
        <v>799</v>
      </c>
      <c r="G109" s="299"/>
      <c r="H109" s="299" t="s">
        <v>839</v>
      </c>
      <c r="I109" s="299" t="s">
        <v>809</v>
      </c>
      <c r="J109" s="299"/>
      <c r="K109" s="313"/>
    </row>
    <row r="110" s="1" customFormat="1" ht="15" customHeight="1">
      <c r="B110" s="322"/>
      <c r="C110" s="299" t="s">
        <v>818</v>
      </c>
      <c r="D110" s="299"/>
      <c r="E110" s="299"/>
      <c r="F110" s="321" t="s">
        <v>805</v>
      </c>
      <c r="G110" s="299"/>
      <c r="H110" s="299" t="s">
        <v>839</v>
      </c>
      <c r="I110" s="299" t="s">
        <v>801</v>
      </c>
      <c r="J110" s="299">
        <v>50</v>
      </c>
      <c r="K110" s="313"/>
    </row>
    <row r="111" s="1" customFormat="1" ht="15" customHeight="1">
      <c r="B111" s="322"/>
      <c r="C111" s="299" t="s">
        <v>826</v>
      </c>
      <c r="D111" s="299"/>
      <c r="E111" s="299"/>
      <c r="F111" s="321" t="s">
        <v>805</v>
      </c>
      <c r="G111" s="299"/>
      <c r="H111" s="299" t="s">
        <v>839</v>
      </c>
      <c r="I111" s="299" t="s">
        <v>801</v>
      </c>
      <c r="J111" s="299">
        <v>50</v>
      </c>
      <c r="K111" s="313"/>
    </row>
    <row r="112" s="1" customFormat="1" ht="15" customHeight="1">
      <c r="B112" s="322"/>
      <c r="C112" s="299" t="s">
        <v>824</v>
      </c>
      <c r="D112" s="299"/>
      <c r="E112" s="299"/>
      <c r="F112" s="321" t="s">
        <v>805</v>
      </c>
      <c r="G112" s="299"/>
      <c r="H112" s="299" t="s">
        <v>839</v>
      </c>
      <c r="I112" s="299" t="s">
        <v>801</v>
      </c>
      <c r="J112" s="299">
        <v>50</v>
      </c>
      <c r="K112" s="313"/>
    </row>
    <row r="113" s="1" customFormat="1" ht="15" customHeight="1">
      <c r="B113" s="322"/>
      <c r="C113" s="299" t="s">
        <v>57</v>
      </c>
      <c r="D113" s="299"/>
      <c r="E113" s="299"/>
      <c r="F113" s="321" t="s">
        <v>799</v>
      </c>
      <c r="G113" s="299"/>
      <c r="H113" s="299" t="s">
        <v>840</v>
      </c>
      <c r="I113" s="299" t="s">
        <v>801</v>
      </c>
      <c r="J113" s="299">
        <v>20</v>
      </c>
      <c r="K113" s="313"/>
    </row>
    <row r="114" s="1" customFormat="1" ht="15" customHeight="1">
      <c r="B114" s="322"/>
      <c r="C114" s="299" t="s">
        <v>841</v>
      </c>
      <c r="D114" s="299"/>
      <c r="E114" s="299"/>
      <c r="F114" s="321" t="s">
        <v>799</v>
      </c>
      <c r="G114" s="299"/>
      <c r="H114" s="299" t="s">
        <v>842</v>
      </c>
      <c r="I114" s="299" t="s">
        <v>801</v>
      </c>
      <c r="J114" s="299">
        <v>120</v>
      </c>
      <c r="K114" s="313"/>
    </row>
    <row r="115" s="1" customFormat="1" ht="15" customHeight="1">
      <c r="B115" s="322"/>
      <c r="C115" s="299" t="s">
        <v>42</v>
      </c>
      <c r="D115" s="299"/>
      <c r="E115" s="299"/>
      <c r="F115" s="321" t="s">
        <v>799</v>
      </c>
      <c r="G115" s="299"/>
      <c r="H115" s="299" t="s">
        <v>843</v>
      </c>
      <c r="I115" s="299" t="s">
        <v>834</v>
      </c>
      <c r="J115" s="299"/>
      <c r="K115" s="313"/>
    </row>
    <row r="116" s="1" customFormat="1" ht="15" customHeight="1">
      <c r="B116" s="322"/>
      <c r="C116" s="299" t="s">
        <v>52</v>
      </c>
      <c r="D116" s="299"/>
      <c r="E116" s="299"/>
      <c r="F116" s="321" t="s">
        <v>799</v>
      </c>
      <c r="G116" s="299"/>
      <c r="H116" s="299" t="s">
        <v>844</v>
      </c>
      <c r="I116" s="299" t="s">
        <v>834</v>
      </c>
      <c r="J116" s="299"/>
      <c r="K116" s="313"/>
    </row>
    <row r="117" s="1" customFormat="1" ht="15" customHeight="1">
      <c r="B117" s="322"/>
      <c r="C117" s="299" t="s">
        <v>61</v>
      </c>
      <c r="D117" s="299"/>
      <c r="E117" s="299"/>
      <c r="F117" s="321" t="s">
        <v>799</v>
      </c>
      <c r="G117" s="299"/>
      <c r="H117" s="299" t="s">
        <v>845</v>
      </c>
      <c r="I117" s="299" t="s">
        <v>846</v>
      </c>
      <c r="J117" s="299"/>
      <c r="K117" s="313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296"/>
      <c r="D119" s="296"/>
      <c r="E119" s="296"/>
      <c r="F119" s="333"/>
      <c r="G119" s="296"/>
      <c r="H119" s="296"/>
      <c r="I119" s="296"/>
      <c r="J119" s="296"/>
      <c r="K119" s="332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90" t="s">
        <v>847</v>
      </c>
      <c r="D122" s="290"/>
      <c r="E122" s="290"/>
      <c r="F122" s="290"/>
      <c r="G122" s="290"/>
      <c r="H122" s="290"/>
      <c r="I122" s="290"/>
      <c r="J122" s="290"/>
      <c r="K122" s="338"/>
    </row>
    <row r="123" s="1" customFormat="1" ht="17.25" customHeight="1">
      <c r="B123" s="339"/>
      <c r="C123" s="314" t="s">
        <v>793</v>
      </c>
      <c r="D123" s="314"/>
      <c r="E123" s="314"/>
      <c r="F123" s="314" t="s">
        <v>794</v>
      </c>
      <c r="G123" s="315"/>
      <c r="H123" s="314" t="s">
        <v>58</v>
      </c>
      <c r="I123" s="314" t="s">
        <v>61</v>
      </c>
      <c r="J123" s="314" t="s">
        <v>795</v>
      </c>
      <c r="K123" s="340"/>
    </row>
    <row r="124" s="1" customFormat="1" ht="17.25" customHeight="1">
      <c r="B124" s="339"/>
      <c r="C124" s="316" t="s">
        <v>796</v>
      </c>
      <c r="D124" s="316"/>
      <c r="E124" s="316"/>
      <c r="F124" s="317" t="s">
        <v>797</v>
      </c>
      <c r="G124" s="318"/>
      <c r="H124" s="316"/>
      <c r="I124" s="316"/>
      <c r="J124" s="316" t="s">
        <v>798</v>
      </c>
      <c r="K124" s="340"/>
    </row>
    <row r="125" s="1" customFormat="1" ht="5.25" customHeight="1">
      <c r="B125" s="341"/>
      <c r="C125" s="319"/>
      <c r="D125" s="319"/>
      <c r="E125" s="319"/>
      <c r="F125" s="319"/>
      <c r="G125" s="299"/>
      <c r="H125" s="319"/>
      <c r="I125" s="319"/>
      <c r="J125" s="319"/>
      <c r="K125" s="342"/>
    </row>
    <row r="126" s="1" customFormat="1" ht="15" customHeight="1">
      <c r="B126" s="341"/>
      <c r="C126" s="299" t="s">
        <v>802</v>
      </c>
      <c r="D126" s="319"/>
      <c r="E126" s="319"/>
      <c r="F126" s="321" t="s">
        <v>799</v>
      </c>
      <c r="G126" s="299"/>
      <c r="H126" s="299" t="s">
        <v>839</v>
      </c>
      <c r="I126" s="299" t="s">
        <v>801</v>
      </c>
      <c r="J126" s="299">
        <v>120</v>
      </c>
      <c r="K126" s="343"/>
    </row>
    <row r="127" s="1" customFormat="1" ht="15" customHeight="1">
      <c r="B127" s="341"/>
      <c r="C127" s="299" t="s">
        <v>848</v>
      </c>
      <c r="D127" s="299"/>
      <c r="E127" s="299"/>
      <c r="F127" s="321" t="s">
        <v>799</v>
      </c>
      <c r="G127" s="299"/>
      <c r="H127" s="299" t="s">
        <v>849</v>
      </c>
      <c r="I127" s="299" t="s">
        <v>801</v>
      </c>
      <c r="J127" s="299" t="s">
        <v>850</v>
      </c>
      <c r="K127" s="343"/>
    </row>
    <row r="128" s="1" customFormat="1" ht="15" customHeight="1">
      <c r="B128" s="341"/>
      <c r="C128" s="299" t="s">
        <v>747</v>
      </c>
      <c r="D128" s="299"/>
      <c r="E128" s="299"/>
      <c r="F128" s="321" t="s">
        <v>799</v>
      </c>
      <c r="G128" s="299"/>
      <c r="H128" s="299" t="s">
        <v>851</v>
      </c>
      <c r="I128" s="299" t="s">
        <v>801</v>
      </c>
      <c r="J128" s="299" t="s">
        <v>850</v>
      </c>
      <c r="K128" s="343"/>
    </row>
    <row r="129" s="1" customFormat="1" ht="15" customHeight="1">
      <c r="B129" s="341"/>
      <c r="C129" s="299" t="s">
        <v>810</v>
      </c>
      <c r="D129" s="299"/>
      <c r="E129" s="299"/>
      <c r="F129" s="321" t="s">
        <v>805</v>
      </c>
      <c r="G129" s="299"/>
      <c r="H129" s="299" t="s">
        <v>811</v>
      </c>
      <c r="I129" s="299" t="s">
        <v>801</v>
      </c>
      <c r="J129" s="299">
        <v>15</v>
      </c>
      <c r="K129" s="343"/>
    </row>
    <row r="130" s="1" customFormat="1" ht="15" customHeight="1">
      <c r="B130" s="341"/>
      <c r="C130" s="323" t="s">
        <v>812</v>
      </c>
      <c r="D130" s="323"/>
      <c r="E130" s="323"/>
      <c r="F130" s="324" t="s">
        <v>805</v>
      </c>
      <c r="G130" s="323"/>
      <c r="H130" s="323" t="s">
        <v>813</v>
      </c>
      <c r="I130" s="323" t="s">
        <v>801</v>
      </c>
      <c r="J130" s="323">
        <v>15</v>
      </c>
      <c r="K130" s="343"/>
    </row>
    <row r="131" s="1" customFormat="1" ht="15" customHeight="1">
      <c r="B131" s="341"/>
      <c r="C131" s="323" t="s">
        <v>814</v>
      </c>
      <c r="D131" s="323"/>
      <c r="E131" s="323"/>
      <c r="F131" s="324" t="s">
        <v>805</v>
      </c>
      <c r="G131" s="323"/>
      <c r="H131" s="323" t="s">
        <v>815</v>
      </c>
      <c r="I131" s="323" t="s">
        <v>801</v>
      </c>
      <c r="J131" s="323">
        <v>20</v>
      </c>
      <c r="K131" s="343"/>
    </row>
    <row r="132" s="1" customFormat="1" ht="15" customHeight="1">
      <c r="B132" s="341"/>
      <c r="C132" s="323" t="s">
        <v>816</v>
      </c>
      <c r="D132" s="323"/>
      <c r="E132" s="323"/>
      <c r="F132" s="324" t="s">
        <v>805</v>
      </c>
      <c r="G132" s="323"/>
      <c r="H132" s="323" t="s">
        <v>817</v>
      </c>
      <c r="I132" s="323" t="s">
        <v>801</v>
      </c>
      <c r="J132" s="323">
        <v>20</v>
      </c>
      <c r="K132" s="343"/>
    </row>
    <row r="133" s="1" customFormat="1" ht="15" customHeight="1">
      <c r="B133" s="341"/>
      <c r="C133" s="299" t="s">
        <v>804</v>
      </c>
      <c r="D133" s="299"/>
      <c r="E133" s="299"/>
      <c r="F133" s="321" t="s">
        <v>805</v>
      </c>
      <c r="G133" s="299"/>
      <c r="H133" s="299" t="s">
        <v>839</v>
      </c>
      <c r="I133" s="299" t="s">
        <v>801</v>
      </c>
      <c r="J133" s="299">
        <v>50</v>
      </c>
      <c r="K133" s="343"/>
    </row>
    <row r="134" s="1" customFormat="1" ht="15" customHeight="1">
      <c r="B134" s="341"/>
      <c r="C134" s="299" t="s">
        <v>818</v>
      </c>
      <c r="D134" s="299"/>
      <c r="E134" s="299"/>
      <c r="F134" s="321" t="s">
        <v>805</v>
      </c>
      <c r="G134" s="299"/>
      <c r="H134" s="299" t="s">
        <v>839</v>
      </c>
      <c r="I134" s="299" t="s">
        <v>801</v>
      </c>
      <c r="J134" s="299">
        <v>50</v>
      </c>
      <c r="K134" s="343"/>
    </row>
    <row r="135" s="1" customFormat="1" ht="15" customHeight="1">
      <c r="B135" s="341"/>
      <c r="C135" s="299" t="s">
        <v>824</v>
      </c>
      <c r="D135" s="299"/>
      <c r="E135" s="299"/>
      <c r="F135" s="321" t="s">
        <v>805</v>
      </c>
      <c r="G135" s="299"/>
      <c r="H135" s="299" t="s">
        <v>839</v>
      </c>
      <c r="I135" s="299" t="s">
        <v>801</v>
      </c>
      <c r="J135" s="299">
        <v>50</v>
      </c>
      <c r="K135" s="343"/>
    </row>
    <row r="136" s="1" customFormat="1" ht="15" customHeight="1">
      <c r="B136" s="341"/>
      <c r="C136" s="299" t="s">
        <v>826</v>
      </c>
      <c r="D136" s="299"/>
      <c r="E136" s="299"/>
      <c r="F136" s="321" t="s">
        <v>805</v>
      </c>
      <c r="G136" s="299"/>
      <c r="H136" s="299" t="s">
        <v>839</v>
      </c>
      <c r="I136" s="299" t="s">
        <v>801</v>
      </c>
      <c r="J136" s="299">
        <v>50</v>
      </c>
      <c r="K136" s="343"/>
    </row>
    <row r="137" s="1" customFormat="1" ht="15" customHeight="1">
      <c r="B137" s="341"/>
      <c r="C137" s="299" t="s">
        <v>827</v>
      </c>
      <c r="D137" s="299"/>
      <c r="E137" s="299"/>
      <c r="F137" s="321" t="s">
        <v>805</v>
      </c>
      <c r="G137" s="299"/>
      <c r="H137" s="299" t="s">
        <v>852</v>
      </c>
      <c r="I137" s="299" t="s">
        <v>801</v>
      </c>
      <c r="J137" s="299">
        <v>255</v>
      </c>
      <c r="K137" s="343"/>
    </row>
    <row r="138" s="1" customFormat="1" ht="15" customHeight="1">
      <c r="B138" s="341"/>
      <c r="C138" s="299" t="s">
        <v>829</v>
      </c>
      <c r="D138" s="299"/>
      <c r="E138" s="299"/>
      <c r="F138" s="321" t="s">
        <v>799</v>
      </c>
      <c r="G138" s="299"/>
      <c r="H138" s="299" t="s">
        <v>853</v>
      </c>
      <c r="I138" s="299" t="s">
        <v>831</v>
      </c>
      <c r="J138" s="299"/>
      <c r="K138" s="343"/>
    </row>
    <row r="139" s="1" customFormat="1" ht="15" customHeight="1">
      <c r="B139" s="341"/>
      <c r="C139" s="299" t="s">
        <v>832</v>
      </c>
      <c r="D139" s="299"/>
      <c r="E139" s="299"/>
      <c r="F139" s="321" t="s">
        <v>799</v>
      </c>
      <c r="G139" s="299"/>
      <c r="H139" s="299" t="s">
        <v>854</v>
      </c>
      <c r="I139" s="299" t="s">
        <v>834</v>
      </c>
      <c r="J139" s="299"/>
      <c r="K139" s="343"/>
    </row>
    <row r="140" s="1" customFormat="1" ht="15" customHeight="1">
      <c r="B140" s="341"/>
      <c r="C140" s="299" t="s">
        <v>835</v>
      </c>
      <c r="D140" s="299"/>
      <c r="E140" s="299"/>
      <c r="F140" s="321" t="s">
        <v>799</v>
      </c>
      <c r="G140" s="299"/>
      <c r="H140" s="299" t="s">
        <v>835</v>
      </c>
      <c r="I140" s="299" t="s">
        <v>834</v>
      </c>
      <c r="J140" s="299"/>
      <c r="K140" s="343"/>
    </row>
    <row r="141" s="1" customFormat="1" ht="15" customHeight="1">
      <c r="B141" s="341"/>
      <c r="C141" s="299" t="s">
        <v>42</v>
      </c>
      <c r="D141" s="299"/>
      <c r="E141" s="299"/>
      <c r="F141" s="321" t="s">
        <v>799</v>
      </c>
      <c r="G141" s="299"/>
      <c r="H141" s="299" t="s">
        <v>855</v>
      </c>
      <c r="I141" s="299" t="s">
        <v>834</v>
      </c>
      <c r="J141" s="299"/>
      <c r="K141" s="343"/>
    </row>
    <row r="142" s="1" customFormat="1" ht="15" customHeight="1">
      <c r="B142" s="341"/>
      <c r="C142" s="299" t="s">
        <v>856</v>
      </c>
      <c r="D142" s="299"/>
      <c r="E142" s="299"/>
      <c r="F142" s="321" t="s">
        <v>799</v>
      </c>
      <c r="G142" s="299"/>
      <c r="H142" s="299" t="s">
        <v>857</v>
      </c>
      <c r="I142" s="299" t="s">
        <v>834</v>
      </c>
      <c r="J142" s="299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296"/>
      <c r="C144" s="296"/>
      <c r="D144" s="296"/>
      <c r="E144" s="296"/>
      <c r="F144" s="333"/>
      <c r="G144" s="296"/>
      <c r="H144" s="296"/>
      <c r="I144" s="296"/>
      <c r="J144" s="296"/>
      <c r="K144" s="296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858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793</v>
      </c>
      <c r="D148" s="314"/>
      <c r="E148" s="314"/>
      <c r="F148" s="314" t="s">
        <v>794</v>
      </c>
      <c r="G148" s="315"/>
      <c r="H148" s="314" t="s">
        <v>58</v>
      </c>
      <c r="I148" s="314" t="s">
        <v>61</v>
      </c>
      <c r="J148" s="314" t="s">
        <v>795</v>
      </c>
      <c r="K148" s="313"/>
    </row>
    <row r="149" s="1" customFormat="1" ht="17.25" customHeight="1">
      <c r="B149" s="311"/>
      <c r="C149" s="316" t="s">
        <v>796</v>
      </c>
      <c r="D149" s="316"/>
      <c r="E149" s="316"/>
      <c r="F149" s="317" t="s">
        <v>797</v>
      </c>
      <c r="G149" s="318"/>
      <c r="H149" s="316"/>
      <c r="I149" s="316"/>
      <c r="J149" s="316" t="s">
        <v>798</v>
      </c>
      <c r="K149" s="313"/>
    </row>
    <row r="150" s="1" customFormat="1" ht="5.25" customHeight="1">
      <c r="B150" s="322"/>
      <c r="C150" s="319"/>
      <c r="D150" s="319"/>
      <c r="E150" s="319"/>
      <c r="F150" s="319"/>
      <c r="G150" s="320"/>
      <c r="H150" s="319"/>
      <c r="I150" s="319"/>
      <c r="J150" s="319"/>
      <c r="K150" s="343"/>
    </row>
    <row r="151" s="1" customFormat="1" ht="15" customHeight="1">
      <c r="B151" s="322"/>
      <c r="C151" s="347" t="s">
        <v>802</v>
      </c>
      <c r="D151" s="299"/>
      <c r="E151" s="299"/>
      <c r="F151" s="348" t="s">
        <v>799</v>
      </c>
      <c r="G151" s="299"/>
      <c r="H151" s="347" t="s">
        <v>839</v>
      </c>
      <c r="I151" s="347" t="s">
        <v>801</v>
      </c>
      <c r="J151" s="347">
        <v>120</v>
      </c>
      <c r="K151" s="343"/>
    </row>
    <row r="152" s="1" customFormat="1" ht="15" customHeight="1">
      <c r="B152" s="322"/>
      <c r="C152" s="347" t="s">
        <v>848</v>
      </c>
      <c r="D152" s="299"/>
      <c r="E152" s="299"/>
      <c r="F152" s="348" t="s">
        <v>799</v>
      </c>
      <c r="G152" s="299"/>
      <c r="H152" s="347" t="s">
        <v>859</v>
      </c>
      <c r="I152" s="347" t="s">
        <v>801</v>
      </c>
      <c r="J152" s="347" t="s">
        <v>850</v>
      </c>
      <c r="K152" s="343"/>
    </row>
    <row r="153" s="1" customFormat="1" ht="15" customHeight="1">
      <c r="B153" s="322"/>
      <c r="C153" s="347" t="s">
        <v>747</v>
      </c>
      <c r="D153" s="299"/>
      <c r="E153" s="299"/>
      <c r="F153" s="348" t="s">
        <v>799</v>
      </c>
      <c r="G153" s="299"/>
      <c r="H153" s="347" t="s">
        <v>860</v>
      </c>
      <c r="I153" s="347" t="s">
        <v>801</v>
      </c>
      <c r="J153" s="347" t="s">
        <v>850</v>
      </c>
      <c r="K153" s="343"/>
    </row>
    <row r="154" s="1" customFormat="1" ht="15" customHeight="1">
      <c r="B154" s="322"/>
      <c r="C154" s="347" t="s">
        <v>804</v>
      </c>
      <c r="D154" s="299"/>
      <c r="E154" s="299"/>
      <c r="F154" s="348" t="s">
        <v>805</v>
      </c>
      <c r="G154" s="299"/>
      <c r="H154" s="347" t="s">
        <v>839</v>
      </c>
      <c r="I154" s="347" t="s">
        <v>801</v>
      </c>
      <c r="J154" s="347">
        <v>50</v>
      </c>
      <c r="K154" s="343"/>
    </row>
    <row r="155" s="1" customFormat="1" ht="15" customHeight="1">
      <c r="B155" s="322"/>
      <c r="C155" s="347" t="s">
        <v>807</v>
      </c>
      <c r="D155" s="299"/>
      <c r="E155" s="299"/>
      <c r="F155" s="348" t="s">
        <v>799</v>
      </c>
      <c r="G155" s="299"/>
      <c r="H155" s="347" t="s">
        <v>839</v>
      </c>
      <c r="I155" s="347" t="s">
        <v>809</v>
      </c>
      <c r="J155" s="347"/>
      <c r="K155" s="343"/>
    </row>
    <row r="156" s="1" customFormat="1" ht="15" customHeight="1">
      <c r="B156" s="322"/>
      <c r="C156" s="347" t="s">
        <v>818</v>
      </c>
      <c r="D156" s="299"/>
      <c r="E156" s="299"/>
      <c r="F156" s="348" t="s">
        <v>805</v>
      </c>
      <c r="G156" s="299"/>
      <c r="H156" s="347" t="s">
        <v>839</v>
      </c>
      <c r="I156" s="347" t="s">
        <v>801</v>
      </c>
      <c r="J156" s="347">
        <v>50</v>
      </c>
      <c r="K156" s="343"/>
    </row>
    <row r="157" s="1" customFormat="1" ht="15" customHeight="1">
      <c r="B157" s="322"/>
      <c r="C157" s="347" t="s">
        <v>826</v>
      </c>
      <c r="D157" s="299"/>
      <c r="E157" s="299"/>
      <c r="F157" s="348" t="s">
        <v>805</v>
      </c>
      <c r="G157" s="299"/>
      <c r="H157" s="347" t="s">
        <v>839</v>
      </c>
      <c r="I157" s="347" t="s">
        <v>801</v>
      </c>
      <c r="J157" s="347">
        <v>50</v>
      </c>
      <c r="K157" s="343"/>
    </row>
    <row r="158" s="1" customFormat="1" ht="15" customHeight="1">
      <c r="B158" s="322"/>
      <c r="C158" s="347" t="s">
        <v>824</v>
      </c>
      <c r="D158" s="299"/>
      <c r="E158" s="299"/>
      <c r="F158" s="348" t="s">
        <v>805</v>
      </c>
      <c r="G158" s="299"/>
      <c r="H158" s="347" t="s">
        <v>839</v>
      </c>
      <c r="I158" s="347" t="s">
        <v>801</v>
      </c>
      <c r="J158" s="347">
        <v>50</v>
      </c>
      <c r="K158" s="343"/>
    </row>
    <row r="159" s="1" customFormat="1" ht="15" customHeight="1">
      <c r="B159" s="322"/>
      <c r="C159" s="347" t="s">
        <v>94</v>
      </c>
      <c r="D159" s="299"/>
      <c r="E159" s="299"/>
      <c r="F159" s="348" t="s">
        <v>799</v>
      </c>
      <c r="G159" s="299"/>
      <c r="H159" s="347" t="s">
        <v>861</v>
      </c>
      <c r="I159" s="347" t="s">
        <v>801</v>
      </c>
      <c r="J159" s="347" t="s">
        <v>862</v>
      </c>
      <c r="K159" s="343"/>
    </row>
    <row r="160" s="1" customFormat="1" ht="15" customHeight="1">
      <c r="B160" s="322"/>
      <c r="C160" s="347" t="s">
        <v>863</v>
      </c>
      <c r="D160" s="299"/>
      <c r="E160" s="299"/>
      <c r="F160" s="348" t="s">
        <v>799</v>
      </c>
      <c r="G160" s="299"/>
      <c r="H160" s="347" t="s">
        <v>864</v>
      </c>
      <c r="I160" s="347" t="s">
        <v>834</v>
      </c>
      <c r="J160" s="347"/>
      <c r="K160" s="343"/>
    </row>
    <row r="161" s="1" customFormat="1" ht="15" customHeight="1">
      <c r="B161" s="349"/>
      <c r="C161" s="331"/>
      <c r="D161" s="331"/>
      <c r="E161" s="331"/>
      <c r="F161" s="331"/>
      <c r="G161" s="331"/>
      <c r="H161" s="331"/>
      <c r="I161" s="331"/>
      <c r="J161" s="331"/>
      <c r="K161" s="350"/>
    </row>
    <row r="162" s="1" customFormat="1" ht="18.75" customHeight="1">
      <c r="B162" s="296"/>
      <c r="C162" s="299"/>
      <c r="D162" s="299"/>
      <c r="E162" s="299"/>
      <c r="F162" s="321"/>
      <c r="G162" s="299"/>
      <c r="H162" s="299"/>
      <c r="I162" s="299"/>
      <c r="J162" s="299"/>
      <c r="K162" s="296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865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793</v>
      </c>
      <c r="D166" s="314"/>
      <c r="E166" s="314"/>
      <c r="F166" s="314" t="s">
        <v>794</v>
      </c>
      <c r="G166" s="351"/>
      <c r="H166" s="352" t="s">
        <v>58</v>
      </c>
      <c r="I166" s="352" t="s">
        <v>61</v>
      </c>
      <c r="J166" s="314" t="s">
        <v>795</v>
      </c>
      <c r="K166" s="291"/>
    </row>
    <row r="167" s="1" customFormat="1" ht="17.25" customHeight="1">
      <c r="B167" s="292"/>
      <c r="C167" s="316" t="s">
        <v>796</v>
      </c>
      <c r="D167" s="316"/>
      <c r="E167" s="316"/>
      <c r="F167" s="317" t="s">
        <v>797</v>
      </c>
      <c r="G167" s="353"/>
      <c r="H167" s="354"/>
      <c r="I167" s="354"/>
      <c r="J167" s="316" t="s">
        <v>798</v>
      </c>
      <c r="K167" s="294"/>
    </row>
    <row r="168" s="1" customFormat="1" ht="5.25" customHeight="1">
      <c r="B168" s="322"/>
      <c r="C168" s="319"/>
      <c r="D168" s="319"/>
      <c r="E168" s="319"/>
      <c r="F168" s="319"/>
      <c r="G168" s="320"/>
      <c r="H168" s="319"/>
      <c r="I168" s="319"/>
      <c r="J168" s="319"/>
      <c r="K168" s="343"/>
    </row>
    <row r="169" s="1" customFormat="1" ht="15" customHeight="1">
      <c r="B169" s="322"/>
      <c r="C169" s="299" t="s">
        <v>802</v>
      </c>
      <c r="D169" s="299"/>
      <c r="E169" s="299"/>
      <c r="F169" s="321" t="s">
        <v>799</v>
      </c>
      <c r="G169" s="299"/>
      <c r="H169" s="299" t="s">
        <v>839</v>
      </c>
      <c r="I169" s="299" t="s">
        <v>801</v>
      </c>
      <c r="J169" s="299">
        <v>120</v>
      </c>
      <c r="K169" s="343"/>
    </row>
    <row r="170" s="1" customFormat="1" ht="15" customHeight="1">
      <c r="B170" s="322"/>
      <c r="C170" s="299" t="s">
        <v>848</v>
      </c>
      <c r="D170" s="299"/>
      <c r="E170" s="299"/>
      <c r="F170" s="321" t="s">
        <v>799</v>
      </c>
      <c r="G170" s="299"/>
      <c r="H170" s="299" t="s">
        <v>849</v>
      </c>
      <c r="I170" s="299" t="s">
        <v>801</v>
      </c>
      <c r="J170" s="299" t="s">
        <v>850</v>
      </c>
      <c r="K170" s="343"/>
    </row>
    <row r="171" s="1" customFormat="1" ht="15" customHeight="1">
      <c r="B171" s="322"/>
      <c r="C171" s="299" t="s">
        <v>747</v>
      </c>
      <c r="D171" s="299"/>
      <c r="E171" s="299"/>
      <c r="F171" s="321" t="s">
        <v>799</v>
      </c>
      <c r="G171" s="299"/>
      <c r="H171" s="299" t="s">
        <v>866</v>
      </c>
      <c r="I171" s="299" t="s">
        <v>801</v>
      </c>
      <c r="J171" s="299" t="s">
        <v>850</v>
      </c>
      <c r="K171" s="343"/>
    </row>
    <row r="172" s="1" customFormat="1" ht="15" customHeight="1">
      <c r="B172" s="322"/>
      <c r="C172" s="299" t="s">
        <v>804</v>
      </c>
      <c r="D172" s="299"/>
      <c r="E172" s="299"/>
      <c r="F172" s="321" t="s">
        <v>805</v>
      </c>
      <c r="G172" s="299"/>
      <c r="H172" s="299" t="s">
        <v>866</v>
      </c>
      <c r="I172" s="299" t="s">
        <v>801</v>
      </c>
      <c r="J172" s="299">
        <v>50</v>
      </c>
      <c r="K172" s="343"/>
    </row>
    <row r="173" s="1" customFormat="1" ht="15" customHeight="1">
      <c r="B173" s="322"/>
      <c r="C173" s="299" t="s">
        <v>807</v>
      </c>
      <c r="D173" s="299"/>
      <c r="E173" s="299"/>
      <c r="F173" s="321" t="s">
        <v>799</v>
      </c>
      <c r="G173" s="299"/>
      <c r="H173" s="299" t="s">
        <v>866</v>
      </c>
      <c r="I173" s="299" t="s">
        <v>809</v>
      </c>
      <c r="J173" s="299"/>
      <c r="K173" s="343"/>
    </row>
    <row r="174" s="1" customFormat="1" ht="15" customHeight="1">
      <c r="B174" s="322"/>
      <c r="C174" s="299" t="s">
        <v>818</v>
      </c>
      <c r="D174" s="299"/>
      <c r="E174" s="299"/>
      <c r="F174" s="321" t="s">
        <v>805</v>
      </c>
      <c r="G174" s="299"/>
      <c r="H174" s="299" t="s">
        <v>866</v>
      </c>
      <c r="I174" s="299" t="s">
        <v>801</v>
      </c>
      <c r="J174" s="299">
        <v>50</v>
      </c>
      <c r="K174" s="343"/>
    </row>
    <row r="175" s="1" customFormat="1" ht="15" customHeight="1">
      <c r="B175" s="322"/>
      <c r="C175" s="299" t="s">
        <v>826</v>
      </c>
      <c r="D175" s="299"/>
      <c r="E175" s="299"/>
      <c r="F175" s="321" t="s">
        <v>805</v>
      </c>
      <c r="G175" s="299"/>
      <c r="H175" s="299" t="s">
        <v>866</v>
      </c>
      <c r="I175" s="299" t="s">
        <v>801</v>
      </c>
      <c r="J175" s="299">
        <v>50</v>
      </c>
      <c r="K175" s="343"/>
    </row>
    <row r="176" s="1" customFormat="1" ht="15" customHeight="1">
      <c r="B176" s="322"/>
      <c r="C176" s="299" t="s">
        <v>824</v>
      </c>
      <c r="D176" s="299"/>
      <c r="E176" s="299"/>
      <c r="F176" s="321" t="s">
        <v>805</v>
      </c>
      <c r="G176" s="299"/>
      <c r="H176" s="299" t="s">
        <v>866</v>
      </c>
      <c r="I176" s="299" t="s">
        <v>801</v>
      </c>
      <c r="J176" s="299">
        <v>50</v>
      </c>
      <c r="K176" s="343"/>
    </row>
    <row r="177" s="1" customFormat="1" ht="15" customHeight="1">
      <c r="B177" s="322"/>
      <c r="C177" s="299" t="s">
        <v>102</v>
      </c>
      <c r="D177" s="299"/>
      <c r="E177" s="299"/>
      <c r="F177" s="321" t="s">
        <v>799</v>
      </c>
      <c r="G177" s="299"/>
      <c r="H177" s="299" t="s">
        <v>867</v>
      </c>
      <c r="I177" s="299" t="s">
        <v>868</v>
      </c>
      <c r="J177" s="299"/>
      <c r="K177" s="343"/>
    </row>
    <row r="178" s="1" customFormat="1" ht="15" customHeight="1">
      <c r="B178" s="322"/>
      <c r="C178" s="299" t="s">
        <v>61</v>
      </c>
      <c r="D178" s="299"/>
      <c r="E178" s="299"/>
      <c r="F178" s="321" t="s">
        <v>799</v>
      </c>
      <c r="G178" s="299"/>
      <c r="H178" s="299" t="s">
        <v>869</v>
      </c>
      <c r="I178" s="299" t="s">
        <v>870</v>
      </c>
      <c r="J178" s="299">
        <v>1</v>
      </c>
      <c r="K178" s="343"/>
    </row>
    <row r="179" s="1" customFormat="1" ht="15" customHeight="1">
      <c r="B179" s="322"/>
      <c r="C179" s="299" t="s">
        <v>57</v>
      </c>
      <c r="D179" s="299"/>
      <c r="E179" s="299"/>
      <c r="F179" s="321" t="s">
        <v>799</v>
      </c>
      <c r="G179" s="299"/>
      <c r="H179" s="299" t="s">
        <v>871</v>
      </c>
      <c r="I179" s="299" t="s">
        <v>801</v>
      </c>
      <c r="J179" s="299">
        <v>20</v>
      </c>
      <c r="K179" s="343"/>
    </row>
    <row r="180" s="1" customFormat="1" ht="15" customHeight="1">
      <c r="B180" s="322"/>
      <c r="C180" s="299" t="s">
        <v>58</v>
      </c>
      <c r="D180" s="299"/>
      <c r="E180" s="299"/>
      <c r="F180" s="321" t="s">
        <v>799</v>
      </c>
      <c r="G180" s="299"/>
      <c r="H180" s="299" t="s">
        <v>872</v>
      </c>
      <c r="I180" s="299" t="s">
        <v>801</v>
      </c>
      <c r="J180" s="299">
        <v>255</v>
      </c>
      <c r="K180" s="343"/>
    </row>
    <row r="181" s="1" customFormat="1" ht="15" customHeight="1">
      <c r="B181" s="322"/>
      <c r="C181" s="299" t="s">
        <v>103</v>
      </c>
      <c r="D181" s="299"/>
      <c r="E181" s="299"/>
      <c r="F181" s="321" t="s">
        <v>799</v>
      </c>
      <c r="G181" s="299"/>
      <c r="H181" s="299" t="s">
        <v>763</v>
      </c>
      <c r="I181" s="299" t="s">
        <v>801</v>
      </c>
      <c r="J181" s="299">
        <v>10</v>
      </c>
      <c r="K181" s="343"/>
    </row>
    <row r="182" s="1" customFormat="1" ht="15" customHeight="1">
      <c r="B182" s="322"/>
      <c r="C182" s="299" t="s">
        <v>104</v>
      </c>
      <c r="D182" s="299"/>
      <c r="E182" s="299"/>
      <c r="F182" s="321" t="s">
        <v>799</v>
      </c>
      <c r="G182" s="299"/>
      <c r="H182" s="299" t="s">
        <v>873</v>
      </c>
      <c r="I182" s="299" t="s">
        <v>834</v>
      </c>
      <c r="J182" s="299"/>
      <c r="K182" s="343"/>
    </row>
    <row r="183" s="1" customFormat="1" ht="15" customHeight="1">
      <c r="B183" s="322"/>
      <c r="C183" s="299" t="s">
        <v>874</v>
      </c>
      <c r="D183" s="299"/>
      <c r="E183" s="299"/>
      <c r="F183" s="321" t="s">
        <v>799</v>
      </c>
      <c r="G183" s="299"/>
      <c r="H183" s="299" t="s">
        <v>875</v>
      </c>
      <c r="I183" s="299" t="s">
        <v>834</v>
      </c>
      <c r="J183" s="299"/>
      <c r="K183" s="343"/>
    </row>
    <row r="184" s="1" customFormat="1" ht="15" customHeight="1">
      <c r="B184" s="322"/>
      <c r="C184" s="299" t="s">
        <v>863</v>
      </c>
      <c r="D184" s="299"/>
      <c r="E184" s="299"/>
      <c r="F184" s="321" t="s">
        <v>799</v>
      </c>
      <c r="G184" s="299"/>
      <c r="H184" s="299" t="s">
        <v>876</v>
      </c>
      <c r="I184" s="299" t="s">
        <v>834</v>
      </c>
      <c r="J184" s="299"/>
      <c r="K184" s="343"/>
    </row>
    <row r="185" s="1" customFormat="1" ht="15" customHeight="1">
      <c r="B185" s="322"/>
      <c r="C185" s="299" t="s">
        <v>106</v>
      </c>
      <c r="D185" s="299"/>
      <c r="E185" s="299"/>
      <c r="F185" s="321" t="s">
        <v>805</v>
      </c>
      <c r="G185" s="299"/>
      <c r="H185" s="299" t="s">
        <v>877</v>
      </c>
      <c r="I185" s="299" t="s">
        <v>801</v>
      </c>
      <c r="J185" s="299">
        <v>50</v>
      </c>
      <c r="K185" s="343"/>
    </row>
    <row r="186" s="1" customFormat="1" ht="15" customHeight="1">
      <c r="B186" s="322"/>
      <c r="C186" s="299" t="s">
        <v>878</v>
      </c>
      <c r="D186" s="299"/>
      <c r="E186" s="299"/>
      <c r="F186" s="321" t="s">
        <v>805</v>
      </c>
      <c r="G186" s="299"/>
      <c r="H186" s="299" t="s">
        <v>879</v>
      </c>
      <c r="I186" s="299" t="s">
        <v>880</v>
      </c>
      <c r="J186" s="299"/>
      <c r="K186" s="343"/>
    </row>
    <row r="187" s="1" customFormat="1" ht="15" customHeight="1">
      <c r="B187" s="322"/>
      <c r="C187" s="299" t="s">
        <v>881</v>
      </c>
      <c r="D187" s="299"/>
      <c r="E187" s="299"/>
      <c r="F187" s="321" t="s">
        <v>805</v>
      </c>
      <c r="G187" s="299"/>
      <c r="H187" s="299" t="s">
        <v>882</v>
      </c>
      <c r="I187" s="299" t="s">
        <v>880</v>
      </c>
      <c r="J187" s="299"/>
      <c r="K187" s="343"/>
    </row>
    <row r="188" s="1" customFormat="1" ht="15" customHeight="1">
      <c r="B188" s="322"/>
      <c r="C188" s="299" t="s">
        <v>883</v>
      </c>
      <c r="D188" s="299"/>
      <c r="E188" s="299"/>
      <c r="F188" s="321" t="s">
        <v>805</v>
      </c>
      <c r="G188" s="299"/>
      <c r="H188" s="299" t="s">
        <v>884</v>
      </c>
      <c r="I188" s="299" t="s">
        <v>880</v>
      </c>
      <c r="J188" s="299"/>
      <c r="K188" s="343"/>
    </row>
    <row r="189" s="1" customFormat="1" ht="15" customHeight="1">
      <c r="B189" s="322"/>
      <c r="C189" s="355" t="s">
        <v>885</v>
      </c>
      <c r="D189" s="299"/>
      <c r="E189" s="299"/>
      <c r="F189" s="321" t="s">
        <v>805</v>
      </c>
      <c r="G189" s="299"/>
      <c r="H189" s="299" t="s">
        <v>886</v>
      </c>
      <c r="I189" s="299" t="s">
        <v>887</v>
      </c>
      <c r="J189" s="356" t="s">
        <v>888</v>
      </c>
      <c r="K189" s="343"/>
    </row>
    <row r="190" s="1" customFormat="1" ht="15" customHeight="1">
      <c r="B190" s="322"/>
      <c r="C190" s="306" t="s">
        <v>46</v>
      </c>
      <c r="D190" s="299"/>
      <c r="E190" s="299"/>
      <c r="F190" s="321" t="s">
        <v>799</v>
      </c>
      <c r="G190" s="299"/>
      <c r="H190" s="296" t="s">
        <v>889</v>
      </c>
      <c r="I190" s="299" t="s">
        <v>890</v>
      </c>
      <c r="J190" s="299"/>
      <c r="K190" s="343"/>
    </row>
    <row r="191" s="1" customFormat="1" ht="15" customHeight="1">
      <c r="B191" s="322"/>
      <c r="C191" s="306" t="s">
        <v>891</v>
      </c>
      <c r="D191" s="299"/>
      <c r="E191" s="299"/>
      <c r="F191" s="321" t="s">
        <v>799</v>
      </c>
      <c r="G191" s="299"/>
      <c r="H191" s="299" t="s">
        <v>892</v>
      </c>
      <c r="I191" s="299" t="s">
        <v>834</v>
      </c>
      <c r="J191" s="299"/>
      <c r="K191" s="343"/>
    </row>
    <row r="192" s="1" customFormat="1" ht="15" customHeight="1">
      <c r="B192" s="322"/>
      <c r="C192" s="306" t="s">
        <v>893</v>
      </c>
      <c r="D192" s="299"/>
      <c r="E192" s="299"/>
      <c r="F192" s="321" t="s">
        <v>799</v>
      </c>
      <c r="G192" s="299"/>
      <c r="H192" s="299" t="s">
        <v>894</v>
      </c>
      <c r="I192" s="299" t="s">
        <v>834</v>
      </c>
      <c r="J192" s="299"/>
      <c r="K192" s="343"/>
    </row>
    <row r="193" s="1" customFormat="1" ht="15" customHeight="1">
      <c r="B193" s="322"/>
      <c r="C193" s="306" t="s">
        <v>895</v>
      </c>
      <c r="D193" s="299"/>
      <c r="E193" s="299"/>
      <c r="F193" s="321" t="s">
        <v>805</v>
      </c>
      <c r="G193" s="299"/>
      <c r="H193" s="299" t="s">
        <v>896</v>
      </c>
      <c r="I193" s="299" t="s">
        <v>834</v>
      </c>
      <c r="J193" s="299"/>
      <c r="K193" s="343"/>
    </row>
    <row r="194" s="1" customFormat="1" ht="15" customHeight="1">
      <c r="B194" s="349"/>
      <c r="C194" s="357"/>
      <c r="D194" s="331"/>
      <c r="E194" s="331"/>
      <c r="F194" s="331"/>
      <c r="G194" s="331"/>
      <c r="H194" s="331"/>
      <c r="I194" s="331"/>
      <c r="J194" s="331"/>
      <c r="K194" s="350"/>
    </row>
    <row r="195" s="1" customFormat="1" ht="18.75" customHeight="1">
      <c r="B195" s="296"/>
      <c r="C195" s="299"/>
      <c r="D195" s="299"/>
      <c r="E195" s="299"/>
      <c r="F195" s="321"/>
      <c r="G195" s="299"/>
      <c r="H195" s="299"/>
      <c r="I195" s="299"/>
      <c r="J195" s="299"/>
      <c r="K195" s="296"/>
    </row>
    <row r="196" s="1" customFormat="1" ht="18.75" customHeight="1">
      <c r="B196" s="296"/>
      <c r="C196" s="299"/>
      <c r="D196" s="299"/>
      <c r="E196" s="299"/>
      <c r="F196" s="321"/>
      <c r="G196" s="299"/>
      <c r="H196" s="299"/>
      <c r="I196" s="299"/>
      <c r="J196" s="299"/>
      <c r="K196" s="296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897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58" t="s">
        <v>898</v>
      </c>
      <c r="D200" s="358"/>
      <c r="E200" s="358"/>
      <c r="F200" s="358" t="s">
        <v>899</v>
      </c>
      <c r="G200" s="359"/>
      <c r="H200" s="358" t="s">
        <v>900</v>
      </c>
      <c r="I200" s="358"/>
      <c r="J200" s="358"/>
      <c r="K200" s="291"/>
    </row>
    <row r="201" s="1" customFormat="1" ht="5.25" customHeight="1">
      <c r="B201" s="322"/>
      <c r="C201" s="319"/>
      <c r="D201" s="319"/>
      <c r="E201" s="319"/>
      <c r="F201" s="319"/>
      <c r="G201" s="299"/>
      <c r="H201" s="319"/>
      <c r="I201" s="319"/>
      <c r="J201" s="319"/>
      <c r="K201" s="343"/>
    </row>
    <row r="202" s="1" customFormat="1" ht="15" customHeight="1">
      <c r="B202" s="322"/>
      <c r="C202" s="299" t="s">
        <v>890</v>
      </c>
      <c r="D202" s="299"/>
      <c r="E202" s="299"/>
      <c r="F202" s="321" t="s">
        <v>47</v>
      </c>
      <c r="G202" s="299"/>
      <c r="H202" s="299" t="s">
        <v>901</v>
      </c>
      <c r="I202" s="299"/>
      <c r="J202" s="299"/>
      <c r="K202" s="343"/>
    </row>
    <row r="203" s="1" customFormat="1" ht="15" customHeight="1">
      <c r="B203" s="322"/>
      <c r="C203" s="328"/>
      <c r="D203" s="299"/>
      <c r="E203" s="299"/>
      <c r="F203" s="321" t="s">
        <v>48</v>
      </c>
      <c r="G203" s="299"/>
      <c r="H203" s="299" t="s">
        <v>902</v>
      </c>
      <c r="I203" s="299"/>
      <c r="J203" s="299"/>
      <c r="K203" s="343"/>
    </row>
    <row r="204" s="1" customFormat="1" ht="15" customHeight="1">
      <c r="B204" s="322"/>
      <c r="C204" s="328"/>
      <c r="D204" s="299"/>
      <c r="E204" s="299"/>
      <c r="F204" s="321" t="s">
        <v>51</v>
      </c>
      <c r="G204" s="299"/>
      <c r="H204" s="299" t="s">
        <v>903</v>
      </c>
      <c r="I204" s="299"/>
      <c r="J204" s="299"/>
      <c r="K204" s="343"/>
    </row>
    <row r="205" s="1" customFormat="1" ht="15" customHeight="1">
      <c r="B205" s="322"/>
      <c r="C205" s="299"/>
      <c r="D205" s="299"/>
      <c r="E205" s="299"/>
      <c r="F205" s="321" t="s">
        <v>49</v>
      </c>
      <c r="G205" s="299"/>
      <c r="H205" s="299" t="s">
        <v>904</v>
      </c>
      <c r="I205" s="299"/>
      <c r="J205" s="299"/>
      <c r="K205" s="343"/>
    </row>
    <row r="206" s="1" customFormat="1" ht="15" customHeight="1">
      <c r="B206" s="322"/>
      <c r="C206" s="299"/>
      <c r="D206" s="299"/>
      <c r="E206" s="299"/>
      <c r="F206" s="321" t="s">
        <v>50</v>
      </c>
      <c r="G206" s="299"/>
      <c r="H206" s="299" t="s">
        <v>905</v>
      </c>
      <c r="I206" s="299"/>
      <c r="J206" s="299"/>
      <c r="K206" s="343"/>
    </row>
    <row r="207" s="1" customFormat="1" ht="15" customHeight="1">
      <c r="B207" s="322"/>
      <c r="C207" s="299"/>
      <c r="D207" s="299"/>
      <c r="E207" s="299"/>
      <c r="F207" s="321"/>
      <c r="G207" s="299"/>
      <c r="H207" s="299"/>
      <c r="I207" s="299"/>
      <c r="J207" s="299"/>
      <c r="K207" s="343"/>
    </row>
    <row r="208" s="1" customFormat="1" ht="15" customHeight="1">
      <c r="B208" s="322"/>
      <c r="C208" s="299" t="s">
        <v>846</v>
      </c>
      <c r="D208" s="299"/>
      <c r="E208" s="299"/>
      <c r="F208" s="321" t="s">
        <v>83</v>
      </c>
      <c r="G208" s="299"/>
      <c r="H208" s="299" t="s">
        <v>906</v>
      </c>
      <c r="I208" s="299"/>
      <c r="J208" s="299"/>
      <c r="K208" s="343"/>
    </row>
    <row r="209" s="1" customFormat="1" ht="15" customHeight="1">
      <c r="B209" s="322"/>
      <c r="C209" s="328"/>
      <c r="D209" s="299"/>
      <c r="E209" s="299"/>
      <c r="F209" s="321" t="s">
        <v>742</v>
      </c>
      <c r="G209" s="299"/>
      <c r="H209" s="299" t="s">
        <v>743</v>
      </c>
      <c r="I209" s="299"/>
      <c r="J209" s="299"/>
      <c r="K209" s="343"/>
    </row>
    <row r="210" s="1" customFormat="1" ht="15" customHeight="1">
      <c r="B210" s="322"/>
      <c r="C210" s="299"/>
      <c r="D210" s="299"/>
      <c r="E210" s="299"/>
      <c r="F210" s="321" t="s">
        <v>740</v>
      </c>
      <c r="G210" s="299"/>
      <c r="H210" s="299" t="s">
        <v>907</v>
      </c>
      <c r="I210" s="299"/>
      <c r="J210" s="299"/>
      <c r="K210" s="343"/>
    </row>
    <row r="211" s="1" customFormat="1" ht="15" customHeight="1">
      <c r="B211" s="360"/>
      <c r="C211" s="328"/>
      <c r="D211" s="328"/>
      <c r="E211" s="328"/>
      <c r="F211" s="321" t="s">
        <v>744</v>
      </c>
      <c r="G211" s="306"/>
      <c r="H211" s="347" t="s">
        <v>82</v>
      </c>
      <c r="I211" s="347"/>
      <c r="J211" s="347"/>
      <c r="K211" s="361"/>
    </row>
    <row r="212" s="1" customFormat="1" ht="15" customHeight="1">
      <c r="B212" s="360"/>
      <c r="C212" s="328"/>
      <c r="D212" s="328"/>
      <c r="E212" s="328"/>
      <c r="F212" s="321" t="s">
        <v>745</v>
      </c>
      <c r="G212" s="306"/>
      <c r="H212" s="347" t="s">
        <v>908</v>
      </c>
      <c r="I212" s="347"/>
      <c r="J212" s="347"/>
      <c r="K212" s="361"/>
    </row>
    <row r="213" s="1" customFormat="1" ht="15" customHeight="1">
      <c r="B213" s="360"/>
      <c r="C213" s="328"/>
      <c r="D213" s="328"/>
      <c r="E213" s="328"/>
      <c r="F213" s="362"/>
      <c r="G213" s="306"/>
      <c r="H213" s="363"/>
      <c r="I213" s="363"/>
      <c r="J213" s="363"/>
      <c r="K213" s="361"/>
    </row>
    <row r="214" s="1" customFormat="1" ht="15" customHeight="1">
      <c r="B214" s="360"/>
      <c r="C214" s="299" t="s">
        <v>870</v>
      </c>
      <c r="D214" s="328"/>
      <c r="E214" s="328"/>
      <c r="F214" s="321">
        <v>1</v>
      </c>
      <c r="G214" s="306"/>
      <c r="H214" s="347" t="s">
        <v>909</v>
      </c>
      <c r="I214" s="347"/>
      <c r="J214" s="347"/>
      <c r="K214" s="361"/>
    </row>
    <row r="215" s="1" customFormat="1" ht="15" customHeight="1">
      <c r="B215" s="360"/>
      <c r="C215" s="328"/>
      <c r="D215" s="328"/>
      <c r="E215" s="328"/>
      <c r="F215" s="321">
        <v>2</v>
      </c>
      <c r="G215" s="306"/>
      <c r="H215" s="347" t="s">
        <v>910</v>
      </c>
      <c r="I215" s="347"/>
      <c r="J215" s="347"/>
      <c r="K215" s="361"/>
    </row>
    <row r="216" s="1" customFormat="1" ht="15" customHeight="1">
      <c r="B216" s="360"/>
      <c r="C216" s="328"/>
      <c r="D216" s="328"/>
      <c r="E216" s="328"/>
      <c r="F216" s="321">
        <v>3</v>
      </c>
      <c r="G216" s="306"/>
      <c r="H216" s="347" t="s">
        <v>911</v>
      </c>
      <c r="I216" s="347"/>
      <c r="J216" s="347"/>
      <c r="K216" s="361"/>
    </row>
    <row r="217" s="1" customFormat="1" ht="15" customHeight="1">
      <c r="B217" s="360"/>
      <c r="C217" s="328"/>
      <c r="D217" s="328"/>
      <c r="E217" s="328"/>
      <c r="F217" s="321">
        <v>4</v>
      </c>
      <c r="G217" s="306"/>
      <c r="H217" s="347" t="s">
        <v>912</v>
      </c>
      <c r="I217" s="347"/>
      <c r="J217" s="347"/>
      <c r="K217" s="361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PALOVA-PC\Marek</dc:creator>
  <cp:lastModifiedBy>PALOVA-PC\Marek</cp:lastModifiedBy>
  <dcterms:created xsi:type="dcterms:W3CDTF">2020-11-06T09:47:44Z</dcterms:created>
  <dcterms:modified xsi:type="dcterms:W3CDTF">2020-11-06T09:47:49Z</dcterms:modified>
</cp:coreProperties>
</file>